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struzioni" sheetId="1" state="visible" r:id="rId1"/>
    <sheet xmlns:r="http://schemas.openxmlformats.org/officeDocument/2006/relationships" name="Parametri" sheetId="2" state="visible" r:id="rId2"/>
    <sheet xmlns:r="http://schemas.openxmlformats.org/officeDocument/2006/relationships" name="Inserimento" sheetId="3" state="visible" r:id="rId3"/>
    <sheet xmlns:r="http://schemas.openxmlformats.org/officeDocument/2006/relationships" name="Portfolio" sheetId="4" state="visible" r:id="rId4"/>
    <sheet xmlns:r="http://schemas.openxmlformats.org/officeDocument/2006/relationships" name="Dashboard" sheetId="5" state="visible" r:id="rId5"/>
  </sheets>
  <definedNames>
    <definedName name="_xlnm.Print_Titles" localSheetId="2">'Inserimento'!5:5</definedName>
    <definedName name="_xlnm.Print_Titles" localSheetId="3">'Portfolio'!5:5</definedName>
  </definedNames>
  <calcPr calcId="124519" fullCalcOnLoad="1"/>
</workbook>
</file>

<file path=xl/styles.xml><?xml version="1.0" encoding="utf-8"?>
<styleSheet xmlns="http://schemas.openxmlformats.org/spreadsheetml/2006/main">
  <numFmts count="6">
    <numFmt numFmtId="164" formatCode="0,00%"/>
    <numFmt numFmtId="165" formatCode="0,000%"/>
    <numFmt numFmtId="166" formatCode="yyyy-mm-dd h:mm:ss"/>
    <numFmt numFmtId="167" formatCode="dd/mm/yyyy"/>
    <numFmt numFmtId="168" formatCode="0.00000000"/>
    <numFmt numFmtId="169" formatCode="#,##0.00 &quot;€&quot;"/>
  </numFmts>
  <fonts count="12">
    <font>
      <name val="Calibri"/>
      <family val="2"/>
      <color theme="1"/>
      <sz val="11"/>
      <scheme val="minor"/>
    </font>
    <font>
      <name val="Calibri"/>
      <b val="1"/>
      <color rgb="000F766E"/>
      <sz val="16"/>
    </font>
    <font>
      <name val="Calibri"/>
      <color rgb="00444444"/>
      <sz val="11"/>
    </font>
    <font>
      <name val="Calibri"/>
      <b val="1"/>
      <color rgb="00FFFFFF"/>
      <sz val="10"/>
    </font>
    <font>
      <name val="Calibri"/>
      <sz val="10"/>
    </font>
    <font>
      <name val="Calibri"/>
      <b val="1"/>
      <color rgb="00FFFFFF"/>
      <sz val="11"/>
    </font>
    <font>
      <name val="Calibri"/>
      <b val="1"/>
      <sz val="10"/>
    </font>
    <font>
      <name val="Calibri"/>
      <color rgb="00555555"/>
      <sz val="9"/>
    </font>
    <font>
      <name val="Calibri"/>
      <b val="1"/>
      <color rgb="00FFFFFF"/>
      <sz val="9"/>
    </font>
    <font>
      <name val="Calibri"/>
      <b val="1"/>
      <color rgb="000F766E"/>
      <sz val="14"/>
    </font>
    <font>
      <name val="Calibri"/>
      <b val="1"/>
      <color rgb="00444444"/>
      <sz val="14"/>
    </font>
    <font>
      <name val="Calibri"/>
      <b val="1"/>
      <color rgb="0014B8A6"/>
      <sz val="14"/>
    </font>
  </fonts>
  <fills count="8">
    <fill>
      <patternFill/>
    </fill>
    <fill>
      <patternFill patternType="gray125"/>
    </fill>
    <fill>
      <patternFill patternType="solid">
        <fgColor rgb="000F766E"/>
      </patternFill>
    </fill>
    <fill>
      <patternFill patternType="solid">
        <fgColor rgb="00F0FDFA"/>
      </patternFill>
    </fill>
    <fill>
      <patternFill patternType="solid">
        <fgColor rgb="00FFFFFF"/>
      </patternFill>
    </fill>
    <fill>
      <patternFill patternType="solid">
        <fgColor rgb="00FFFBEB"/>
      </patternFill>
    </fill>
    <fill>
      <patternFill patternType="solid">
        <fgColor rgb="00E6F7F5"/>
      </patternFill>
    </fill>
    <fill>
      <patternFill patternType="solid">
        <fgColor rgb="0014B8A6"/>
      </patternFill>
    </fill>
  </fills>
  <borders count="6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  <border>
      <left/>
      <right/>
      <top style="thin">
        <color rgb="00CCCCCC"/>
      </top>
      <bottom/>
      <diagonal/>
    </border>
    <border>
      <left/>
      <right style="thin">
        <color rgb="00CCCCCC"/>
      </right>
      <top style="thin">
        <color rgb="00CCCCCC"/>
      </top>
      <bottom/>
      <diagonal/>
    </border>
    <border>
      <left/>
      <right style="thin">
        <color rgb="00CCCCCC"/>
      </right>
      <top style="thin">
        <color rgb="00CCCCCC"/>
      </top>
      <bottom style="thin">
        <color rgb="00CCCCCC"/>
      </bottom>
      <diagonal/>
    </border>
    <border>
      <left/>
      <right/>
      <top style="thin">
        <color rgb="00CCCCCC"/>
      </top>
      <bottom style="thin">
        <color rgb="00CCCCCC"/>
      </bottom>
      <diagonal/>
    </border>
  </borders>
  <cellStyleXfs count="1">
    <xf numFmtId="0" fontId="0" fillId="0" borderId="0"/>
  </cellStyleXfs>
  <cellXfs count="61">
    <xf numFmtId="0" fontId="0" fillId="0" borderId="0" pivotButton="0" quotePrefix="0" xfId="0"/>
    <xf numFmtId="0" fontId="1" fillId="0" borderId="0" applyAlignment="1" pivotButton="0" quotePrefix="0" xfId="0">
      <alignment horizontal="left" vertical="center"/>
    </xf>
    <xf numFmtId="0" fontId="2" fillId="0" borderId="0" applyAlignment="1" pivotButton="0" quotePrefix="0" xfId="0">
      <alignment horizontal="left" vertical="center"/>
    </xf>
    <xf numFmtId="0" fontId="3" fillId="2" borderId="0" applyAlignment="1" pivotButton="0" quotePrefix="0" xfId="0">
      <alignment horizontal="left" vertical="center"/>
    </xf>
    <xf numFmtId="0" fontId="0" fillId="3" borderId="0" pivotButton="0" quotePrefix="0" xfId="0"/>
    <xf numFmtId="0" fontId="4" fillId="3" borderId="0" applyAlignment="1" pivotButton="0" quotePrefix="0" xfId="0">
      <alignment horizontal="left" vertical="top" wrapText="1"/>
    </xf>
    <xf numFmtId="0" fontId="0" fillId="4" borderId="0" pivotButton="0" quotePrefix="0" xfId="0"/>
    <xf numFmtId="0" fontId="4" fillId="4" borderId="0" applyAlignment="1" pivotButton="0" quotePrefix="0" xfId="0">
      <alignment horizontal="left" vertical="top" wrapText="1"/>
    </xf>
    <xf numFmtId="0" fontId="5" fillId="2" borderId="1" applyAlignment="1" pivotButton="0" quotePrefix="0" xfId="0">
      <alignment horizontal="center" vertical="center"/>
    </xf>
    <xf numFmtId="0" fontId="6" fillId="3" borderId="1" applyAlignment="1" pivotButton="0" quotePrefix="0" xfId="0">
      <alignment horizontal="left" vertical="center"/>
    </xf>
    <xf numFmtId="0" fontId="4" fillId="5" borderId="1" applyAlignment="1" pivotButton="0" quotePrefix="0" xfId="0">
      <alignment horizontal="left" vertical="center"/>
    </xf>
    <xf numFmtId="0" fontId="7" fillId="3" borderId="1" applyAlignment="1" pivotButton="0" quotePrefix="0" xfId="0">
      <alignment horizontal="left" vertical="top" wrapText="1"/>
    </xf>
    <xf numFmtId="0" fontId="6" fillId="4" borderId="1" applyAlignment="1" pivotButton="0" quotePrefix="0" xfId="0">
      <alignment horizontal="left" vertical="center"/>
    </xf>
    <xf numFmtId="0" fontId="7" fillId="4" borderId="1" applyAlignment="1" pivotButton="0" quotePrefix="0" xfId="0">
      <alignment horizontal="left" vertical="top" wrapText="1"/>
    </xf>
    <xf numFmtId="1" fontId="4" fillId="5" borderId="1" applyAlignment="1" pivotButton="0" quotePrefix="0" xfId="0">
      <alignment horizontal="left" vertical="center"/>
    </xf>
    <xf numFmtId="164" fontId="4" fillId="5" borderId="1" applyAlignment="1" pivotButton="0" quotePrefix="0" xfId="0">
      <alignment horizontal="left" vertical="center"/>
    </xf>
    <xf numFmtId="165" fontId="4" fillId="5" borderId="1" applyAlignment="1" pivotButton="0" quotePrefix="0" xfId="0">
      <alignment horizontal="left" vertical="center"/>
    </xf>
    <xf numFmtId="0" fontId="5" fillId="2" borderId="1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center" vertical="center"/>
    </xf>
    <xf numFmtId="167" fontId="4" fillId="3" borderId="1" applyAlignment="1" pivotButton="0" quotePrefix="0" xfId="0">
      <alignment horizontal="center" vertical="center"/>
    </xf>
    <xf numFmtId="0" fontId="4" fillId="3" borderId="1" applyAlignment="1" pivotButton="0" quotePrefix="0" xfId="0">
      <alignment horizontal="left" vertical="center"/>
    </xf>
    <xf numFmtId="168" fontId="4" fillId="5" borderId="1" applyAlignment="1" pivotButton="0" quotePrefix="0" xfId="0">
      <alignment horizontal="right" vertical="center"/>
    </xf>
    <xf numFmtId="169" fontId="4" fillId="5" borderId="1" applyAlignment="1" pivotButton="0" quotePrefix="0" xfId="0">
      <alignment horizontal="right" vertical="center"/>
    </xf>
    <xf numFmtId="169" fontId="4" fillId="3" borderId="1" applyAlignment="1" pivotButton="0" quotePrefix="0" xfId="0">
      <alignment horizontal="right" vertical="center"/>
    </xf>
    <xf numFmtId="0" fontId="4" fillId="4" borderId="1" applyAlignment="1" pivotButton="0" quotePrefix="0" xfId="0">
      <alignment horizontal="center" vertical="center"/>
    </xf>
    <xf numFmtId="167" fontId="4" fillId="4" borderId="1" applyAlignment="1" pivotButton="0" quotePrefix="0" xfId="0">
      <alignment horizontal="center" vertical="center"/>
    </xf>
    <xf numFmtId="0" fontId="4" fillId="4" borderId="1" applyAlignment="1" pivotButton="0" quotePrefix="0" xfId="0">
      <alignment horizontal="left" vertical="center"/>
    </xf>
    <xf numFmtId="169" fontId="4" fillId="4" borderId="1" applyAlignment="1" pivotButton="0" quotePrefix="0" xfId="0">
      <alignment horizontal="right" vertical="center"/>
    </xf>
    <xf numFmtId="0" fontId="0" fillId="5" borderId="1" pivotButton="0" quotePrefix="0" xfId="0"/>
    <xf numFmtId="167" fontId="0" fillId="5" borderId="1" pivotButton="0" quotePrefix="0" xfId="0"/>
    <xf numFmtId="168" fontId="0" fillId="5" borderId="1" pivotButton="0" quotePrefix="0" xfId="0"/>
    <xf numFmtId="169" fontId="0" fillId="5" borderId="1" pivotButton="0" quotePrefix="0" xfId="0"/>
    <xf numFmtId="169" fontId="0" fillId="3" borderId="1" pivotButton="0" quotePrefix="0" xfId="0"/>
    <xf numFmtId="0" fontId="0" fillId="3" borderId="1" pivotButton="0" quotePrefix="0" xfId="0"/>
    <xf numFmtId="169" fontId="0" fillId="4" borderId="1" pivotButton="0" quotePrefix="0" xfId="0"/>
    <xf numFmtId="0" fontId="0" fillId="4" borderId="1" pivotButton="0" quotePrefix="0" xfId="0"/>
    <xf numFmtId="0" fontId="6" fillId="3" borderId="1" applyAlignment="1" pivotButton="0" quotePrefix="0" xfId="0">
      <alignment horizontal="center" vertical="center"/>
    </xf>
    <xf numFmtId="168" fontId="4" fillId="3" borderId="1" applyAlignment="1" pivotButton="0" quotePrefix="0" xfId="0">
      <alignment horizontal="right" vertical="center"/>
    </xf>
    <xf numFmtId="168" fontId="6" fillId="3" borderId="1" applyAlignment="1" pivotButton="0" quotePrefix="0" xfId="0">
      <alignment horizontal="right" vertical="center"/>
    </xf>
    <xf numFmtId="169" fontId="6" fillId="3" borderId="1" applyAlignment="1" pivotButton="0" quotePrefix="0" xfId="0">
      <alignment horizontal="right" vertical="center"/>
    </xf>
    <xf numFmtId="10" fontId="4" fillId="3" borderId="1" applyAlignment="1" pivotButton="0" quotePrefix="0" xfId="0">
      <alignment horizontal="center" vertical="center"/>
    </xf>
    <xf numFmtId="0" fontId="6" fillId="4" borderId="1" applyAlignment="1" pivotButton="0" quotePrefix="0" xfId="0">
      <alignment horizontal="center" vertical="center"/>
    </xf>
    <xf numFmtId="168" fontId="4" fillId="4" borderId="1" applyAlignment="1" pivotButton="0" quotePrefix="0" xfId="0">
      <alignment horizontal="right" vertical="center"/>
    </xf>
    <xf numFmtId="168" fontId="6" fillId="4" borderId="1" applyAlignment="1" pivotButton="0" quotePrefix="0" xfId="0">
      <alignment horizontal="right" vertical="center"/>
    </xf>
    <xf numFmtId="169" fontId="6" fillId="4" borderId="1" applyAlignment="1" pivotButton="0" quotePrefix="0" xfId="0">
      <alignment horizontal="right" vertical="center"/>
    </xf>
    <xf numFmtId="10" fontId="4" fillId="4" borderId="1" applyAlignment="1" pivotButton="0" quotePrefix="0" xfId="0">
      <alignment horizontal="center" vertical="center"/>
    </xf>
    <xf numFmtId="0" fontId="5" fillId="2" borderId="1" applyAlignment="1" pivotButton="0" quotePrefix="0" xfId="0">
      <alignment horizontal="right" vertical="center"/>
    </xf>
    <xf numFmtId="169" fontId="5" fillId="2" borderId="1" applyAlignment="1" pivotButton="0" quotePrefix="0" xfId="0">
      <alignment horizontal="right" vertical="center"/>
    </xf>
    <xf numFmtId="0" fontId="8" fillId="2" borderId="1" applyAlignment="1" pivotButton="0" quotePrefix="0" xfId="0">
      <alignment horizontal="center" vertical="center" wrapText="1"/>
    </xf>
    <xf numFmtId="0" fontId="0" fillId="0" borderId="4" pivotButton="0" quotePrefix="0" xfId="0"/>
    <xf numFmtId="169" fontId="9" fillId="6" borderId="1" applyAlignment="1" pivotButton="0" quotePrefix="0" xfId="0">
      <alignment horizontal="center" vertical="center"/>
    </xf>
    <xf numFmtId="169" fontId="10" fillId="6" borderId="1" applyAlignment="1" pivotButton="0" quotePrefix="0" xfId="0">
      <alignment horizontal="center" vertical="center"/>
    </xf>
    <xf numFmtId="1" fontId="11" fillId="6" borderId="1" applyAlignment="1" pivotButton="0" quotePrefix="0" xfId="0">
      <alignment horizontal="center" vertical="center"/>
    </xf>
    <xf numFmtId="0" fontId="5" fillId="7" borderId="1" applyAlignment="1" pivotButton="0" quotePrefix="0" xfId="0">
      <alignment horizontal="left" vertical="center"/>
    </xf>
    <xf numFmtId="0" fontId="0" fillId="0" borderId="5" pivotButton="0" quotePrefix="0" xfId="0"/>
    <xf numFmtId="49" fontId="4" fillId="3" borderId="1" applyAlignment="1" pivotButton="0" quotePrefix="0" xfId="0">
      <alignment horizontal="center" vertical="center"/>
    </xf>
    <xf numFmtId="10" fontId="4" fillId="3" borderId="1" applyAlignment="1" pivotButton="0" quotePrefix="0" xfId="0">
      <alignment horizontal="right" vertical="center"/>
    </xf>
    <xf numFmtId="49" fontId="4" fillId="3" borderId="1" applyAlignment="1" pivotButton="0" quotePrefix="0" xfId="0">
      <alignment horizontal="right" vertical="center"/>
    </xf>
    <xf numFmtId="49" fontId="4" fillId="4" borderId="1" applyAlignment="1" pivotButton="0" quotePrefix="0" xfId="0">
      <alignment horizontal="center" vertical="center"/>
    </xf>
    <xf numFmtId="10" fontId="4" fillId="4" borderId="1" applyAlignment="1" pivotButton="0" quotePrefix="0" xfId="0">
      <alignment horizontal="right" vertical="center"/>
    </xf>
    <xf numFmtId="49" fontId="4" fillId="4" borderId="1" applyAlignment="1" pivotButton="0" quotePrefix="0" xfId="0">
      <alignment horizontal="right" vertical="center"/>
    </xf>
  </cellXfs>
  <cellStyles count="1">
    <cellStyle name="Normal" xfId="0" builtinId="0" hidden="0"/>
  </cellStyles>
  <dxfs count="2">
    <dxf>
      <font>
        <color rgb="00166534"/>
      </font>
      <fill>
        <patternFill patternType="solid">
          <fgColor rgb="00D1FAE5"/>
        </patternFill>
      </fill>
    </dxf>
    <dxf>
      <font>
        <color rgb="00991B1B"/>
      </font>
      <fill>
        <patternFill patternType="solid">
          <f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Composizione Portafoglio per Valore di Mercato</a:t>
            </a:r>
          </a:p>
        </rich>
      </tx>
    </title>
    <plotArea>
      <pieChart>
        <varyColors val="1"/>
        <ser>
          <idx val="0"/>
          <order val="0"/>
          <tx>
            <strRef>
              <f>'Portfolio'!K5</f>
            </strRef>
          </tx>
          <spPr>
            <a:ln xmlns:a="http://schemas.openxmlformats.org/drawingml/2006/main">
              <a:prstDash val="solid"/>
            </a:ln>
          </spPr>
          <cat>
            <numRef>
              <f>'Portfolio'!$B$6:$B$13</f>
            </numRef>
          </cat>
          <val>
            <numRef>
              <f>'Portfolio'!$K$6:$K$13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Plus/Minus Latente per Asset (EUR)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'Portfolio'!M5</f>
            </strRef>
          </tx>
          <spPr>
            <a:ln xmlns:a="http://schemas.openxmlformats.org/drawingml/2006/main">
              <a:prstDash val="solid"/>
            </a:ln>
          </spPr>
          <cat>
            <numRef>
              <f>'Portfolio'!$B$6:$B$13</f>
            </numRef>
          </cat>
          <val>
            <numRef>
              <f>'Portfolio'!$M$6:$M$13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Asset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EUR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1</col>
      <colOff>0</colOff>
      <row>22</row>
      <rowOff>0</rowOff>
    </from>
    <ext cx="540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6</col>
      <colOff>0</colOff>
      <row>22</row>
      <rowOff>0</rowOff>
    </from>
    <ext cx="5400000" cy="432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B2:C5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70" customWidth="1" min="3" max="3"/>
    <col width="3" customWidth="1" min="4" max="4"/>
  </cols>
  <sheetData>
    <row r="1" ht="10" customHeight="1"/>
    <row r="2" ht="40" customHeight="1">
      <c r="B2" s="1" t="inlineStr">
        <is>
          <t>TRACKER CRIPTOVALUTE</t>
        </is>
      </c>
    </row>
    <row r="3" ht="26" customHeight="1">
      <c r="B3" s="2" t="inlineStr">
        <is>
          <t>Guida operativa — Aggiornato al 24/05/2026</t>
        </is>
      </c>
    </row>
    <row r="4" ht="10" customHeight="1"/>
    <row r="5" ht="22" customHeight="1">
      <c r="B5" s="3" t="inlineStr">
        <is>
          <t>SCOPO DEL FILE</t>
        </is>
      </c>
    </row>
    <row r="6" ht="16" customHeight="1">
      <c r="B6" s="4" t="inlineStr"/>
      <c r="C6" s="5" t="inlineStr">
        <is>
          <t>Questo file consente di registrare, monitorare e analizzare tutte le operazioni in criptovalute.</t>
        </is>
      </c>
    </row>
    <row r="7" ht="16" customHeight="1">
      <c r="B7" s="6" t="inlineStr"/>
      <c r="C7" s="7" t="inlineStr">
        <is>
          <t>Centralizza in un unico documento gli acquisti, le vendite, gli swap, i trasferimenti, le commissioni e i reward provenienti da exchange e wallet diversi.</t>
        </is>
      </c>
    </row>
    <row r="8" ht="16" customHeight="1">
      <c r="B8" s="4" t="inlineStr"/>
      <c r="C8" s="5" t="inlineStr">
        <is>
          <t>Permette di calcolare il valore del portafoglio, le plus/minusvalenze latenti e produrre un riepilogo pronto per il commercialista o per uso interno.</t>
        </is>
      </c>
    </row>
    <row r="10" ht="22" customHeight="1">
      <c r="B10" s="3" t="inlineStr">
        <is>
          <t>COME COMPILARE IL FOGLIO «INSERIMENTO»</t>
        </is>
      </c>
    </row>
    <row r="11" ht="16" customHeight="1">
      <c r="B11" s="6" t="inlineStr"/>
      <c r="C11" s="7" t="inlineStr">
        <is>
          <t>Ogni riga corrisponde a un'operazione. Compilare sempre: ID Operazione, Data, Tipo Movimento, Asset, Quantità e Prezzo Unitario EUR.</t>
        </is>
      </c>
    </row>
    <row r="12" ht="16" customHeight="1">
      <c r="B12" s="4" t="inlineStr"/>
      <c r="C12" s="5" t="inlineStr">
        <is>
          <t>ID Operazione: usare il formato progressivo CR-0001, CR-0002, ecc.</t>
        </is>
      </c>
    </row>
    <row r="13" ht="16" customHeight="1">
      <c r="B13" s="6" t="inlineStr"/>
      <c r="C13" s="7" t="inlineStr">
        <is>
          <t>Data Operazione: formato DD/MM/AAAA obbligatorio.</t>
        </is>
      </c>
    </row>
    <row r="14" ht="16" customHeight="1">
      <c r="B14" s="4" t="inlineStr"/>
      <c r="C14" s="5" t="inlineStr">
        <is>
          <t>Tipo Movimento — valori ammessi:</t>
        </is>
      </c>
    </row>
    <row r="15" ht="16" customHeight="1">
      <c r="B15" s="6" t="inlineStr"/>
      <c r="C15" s="7" t="inlineStr">
        <is>
          <t xml:space="preserve">  • Acquisto: acquisto di crypto contro EUR o valuta fiat.</t>
        </is>
      </c>
    </row>
    <row r="16" ht="16" customHeight="1">
      <c r="B16" s="4" t="inlineStr"/>
      <c r="C16" s="5" t="inlineStr">
        <is>
          <t xml:space="preserve">  • Vendita: cessione di crypto contro EUR o valuta fiat.</t>
        </is>
      </c>
    </row>
    <row r="17" ht="16" customHeight="1">
      <c r="B17" s="6" t="inlineStr"/>
      <c r="C17" s="7" t="inlineStr">
        <is>
          <t xml:space="preserve">  • Swap: scambio diretto tra due crypto (genera evento fiscale).</t>
        </is>
      </c>
    </row>
    <row r="18" ht="16" customHeight="1">
      <c r="B18" s="4" t="inlineStr"/>
      <c r="C18" s="5" t="inlineStr">
        <is>
          <t xml:space="preserve">  • Trasferimento interno: spostamento tra propri wallet/exchange senza cessione.</t>
        </is>
      </c>
    </row>
    <row r="19" ht="16" customHeight="1">
      <c r="B19" s="6" t="inlineStr"/>
      <c r="C19" s="7" t="inlineStr">
        <is>
          <t xml:space="preserve">  • Fee: commissione pagata separatamente dal movimento principale.</t>
        </is>
      </c>
    </row>
    <row r="20" ht="16" customHeight="1">
      <c r="B20" s="4" t="inlineStr"/>
      <c r="C20" s="5" t="inlineStr">
        <is>
          <t xml:space="preserve">  • Reward: rendimento da protocollo DeFi o exchange.</t>
        </is>
      </c>
    </row>
    <row r="21" ht="16" customHeight="1">
      <c r="B21" s="6" t="inlineStr"/>
      <c r="C21" s="7" t="inlineStr">
        <is>
          <t xml:space="preserve">  • Staking: rendimento da staking di asset.</t>
        </is>
      </c>
    </row>
    <row r="22" ht="16" customHeight="1">
      <c r="B22" s="4" t="inlineStr"/>
      <c r="C22" s="5" t="inlineStr">
        <is>
          <t xml:space="preserve">  • Airdrop: ricezione gratuita di token.</t>
        </is>
      </c>
    </row>
    <row r="23" ht="16" customHeight="1">
      <c r="B23" s="6" t="inlineStr"/>
      <c r="C23" s="7" t="inlineStr">
        <is>
          <t>Txid/Hash: inserire sempre per operazioni on-chain; consigliato anche per exchange.</t>
        </is>
      </c>
    </row>
    <row r="24" ht="16" customHeight="1">
      <c r="B24" s="4" t="inlineStr"/>
      <c r="C24" s="5" t="inlineStr">
        <is>
          <t>Le colonne Controvalore EUR, Controvalore Netto EUR e Categoria Fiscale sono calcolate automaticamente.</t>
        </is>
      </c>
    </row>
    <row r="25" ht="16" customHeight="1">
      <c r="B25" s="6" t="inlineStr"/>
      <c r="C25" s="7" t="inlineStr">
        <is>
          <t>Stato Riconciliazione: aggiornare manualmente dopo verifica su blockchain o exchange.</t>
        </is>
      </c>
    </row>
    <row r="27" ht="22" customHeight="1">
      <c r="B27" s="3" t="inlineStr">
        <is>
          <t>COME AGGIORNARE IL FOGLIO «PARAMETRI»</t>
        </is>
      </c>
    </row>
    <row r="28" ht="16" customHeight="1">
      <c r="B28" s="4" t="inlineStr"/>
      <c r="C28" s="5" t="inlineStr">
        <is>
          <t>Modificare solo le celle della colonna B (Valore).</t>
        </is>
      </c>
    </row>
    <row r="29" ht="16" customHeight="1">
      <c r="B29" s="6" t="inlineStr"/>
      <c r="C29" s="7" t="inlineStr">
        <is>
          <t>Inserire o aggiornare la lista degli exchange, wallet e asset utilizzati.</t>
        </is>
      </c>
    </row>
    <row r="30" ht="16" customHeight="1">
      <c r="B30" s="4" t="inlineStr"/>
      <c r="C30" s="5" t="inlineStr">
        <is>
          <t>La Data Report viene usata come riferimento per i calcoli temporali.</t>
        </is>
      </c>
    </row>
    <row r="31" ht="16" customHeight="1">
      <c r="B31" s="6" t="inlineStr"/>
      <c r="C31" s="7" t="inlineStr">
        <is>
          <t>Il Metodo di valorizzazione predefinito è «Costo medio».</t>
        </is>
      </c>
    </row>
    <row r="33" ht="22" customHeight="1">
      <c r="B33" s="3" t="inlineStr">
        <is>
          <t>COME LEGGERE IL FOGLIO «PORTFOLIO»</t>
        </is>
      </c>
    </row>
    <row r="34" ht="16" customHeight="1">
      <c r="B34" s="4" t="inlineStr"/>
      <c r="C34" s="5" t="inlineStr">
        <is>
          <t>Ogni riga rappresenta un asset detenuto. Le quantità sono calcolate automaticamente dai movimenti in «Inserimento».</t>
        </is>
      </c>
    </row>
    <row r="35" ht="16" customHeight="1">
      <c r="B35" s="6" t="inlineStr"/>
      <c r="C35" s="7" t="inlineStr">
        <is>
          <t>Inserire manualmente il Prezzo di Mercato EUR aggiornato per ottenere il valore corrente.</t>
        </is>
      </c>
    </row>
    <row r="36" ht="16" customHeight="1">
      <c r="B36" s="4" t="inlineStr"/>
      <c r="C36" s="5" t="inlineStr">
        <is>
          <t>Quantità Iniziale: saldo di apertura periodo (inserire manualmente se si parte da giacenza pregressa).</t>
        </is>
      </c>
    </row>
    <row r="37" ht="16" customHeight="1">
      <c r="B37" s="6" t="inlineStr"/>
      <c r="C37" s="7" t="inlineStr">
        <is>
          <t>Plus/Minus Latente: differenza tra valore di mercato e costo storico. Non è un valore fiscalmente realizzato finché non si cede l'asset.</t>
        </is>
      </c>
    </row>
    <row r="38" ht="16" customHeight="1">
      <c r="B38" s="4" t="inlineStr"/>
      <c r="C38" s="5" t="inlineStr">
        <is>
          <t>Stato: «Positivo» = guadagno latente; «Negativo» = perdita latente; «Errore quantità» = verificare movimenti.</t>
        </is>
      </c>
    </row>
    <row r="40" ht="22" customHeight="1">
      <c r="B40" s="3" t="inlineStr">
        <is>
          <t>COME USARE IL FOGLIO «DASHBOARD»</t>
        </is>
      </c>
    </row>
    <row r="41" ht="16" customHeight="1">
      <c r="B41" s="6" t="inlineStr"/>
      <c r="C41" s="7" t="inlineStr">
        <is>
          <t>La Dashboard mostra i KPI principali e i grafici del portafoglio.</t>
        </is>
      </c>
    </row>
    <row r="42" ht="16" customHeight="1">
      <c r="B42" s="4" t="inlineStr"/>
      <c r="C42" s="5" t="inlineStr">
        <is>
          <t>Aggiornare i prezzi di mercato nel foglio Portfolio per aggiornare i valori.</t>
        </is>
      </c>
    </row>
    <row r="43" ht="16" customHeight="1">
      <c r="B43" s="6" t="inlineStr"/>
      <c r="C43" s="7" t="inlineStr">
        <is>
          <t>I grafici mostrano la composizione del portafoglio e le performance per asset.</t>
        </is>
      </c>
    </row>
    <row r="45" ht="22" customHeight="1">
      <c r="B45" s="3" t="inlineStr">
        <is>
          <t>NOTE FISCALI E DI PRUDENZA OPERATIVA</t>
        </is>
      </c>
    </row>
    <row r="46" ht="16" customHeight="1">
      <c r="B46" s="4" t="inlineStr"/>
      <c r="C46" s="5" t="inlineStr">
        <is>
          <t>ATTENZIONE: questo file è uno strumento di supporto gestionale, non un elaborato fiscale certificato.</t>
        </is>
      </c>
    </row>
    <row r="47" ht="16" customHeight="1">
      <c r="B47" s="6" t="inlineStr"/>
      <c r="C47" s="7" t="inlineStr">
        <is>
          <t>I trasferimenti interni tra propri wallet NON generano plus/minusvalenze fino alla cessione effettiva.</t>
        </is>
      </c>
    </row>
    <row r="48" ht="16" customHeight="1">
      <c r="B48" s="4" t="inlineStr"/>
      <c r="C48" s="5" t="inlineStr">
        <is>
          <t>Swap e vendite sono eventi fiscalmente rilevanti: conservare sempre la documentazione (screenshot, estratti exchange).</t>
        </is>
      </c>
    </row>
    <row r="49" ht="16" customHeight="1">
      <c r="B49" s="6" t="inlineStr"/>
      <c r="C49" s="7" t="inlineStr">
        <is>
          <t>Reward, Staking e Airdrop possono costituire reddito imponibile: verificare con il proprio consulente fiscale.</t>
        </is>
      </c>
    </row>
    <row r="50" ht="16" customHeight="1">
      <c r="B50" s="4" t="inlineStr"/>
      <c r="C50" s="5" t="inlineStr">
        <is>
          <t>Conservare i Txid/Hash come prova delle operazioni per eventuali verifiche.</t>
        </is>
      </c>
    </row>
    <row r="51" ht="16" customHeight="1">
      <c r="B51" s="6" t="inlineStr"/>
      <c r="C51" s="7" t="inlineStr">
        <is>
          <t>Aggiornare regolarmente i prezzi di mercato per una valorizzazione corretta.</t>
        </is>
      </c>
    </row>
    <row r="52" ht="16" customHeight="1">
      <c r="B52" s="4" t="inlineStr"/>
      <c r="C52" s="5" t="inlineStr">
        <is>
          <t>Non condividere questo file con terzi senza rimuovere i dati personali (GDPR).</t>
        </is>
      </c>
    </row>
  </sheetData>
  <mergeCells count="8">
    <mergeCell ref="B2:C2"/>
    <mergeCell ref="B3:C3"/>
    <mergeCell ref="B5:C5"/>
    <mergeCell ref="B10:C10"/>
    <mergeCell ref="B27:C27"/>
    <mergeCell ref="B33:C33"/>
    <mergeCell ref="B40:C40"/>
    <mergeCell ref="B45:C45"/>
  </mergeCells>
  <pageMargins left="0.75" right="0.75" top="1" bottom="1" header="0.5" footer="0.5"/>
  <pageSetup orientation="landscape" fitToHeight="0" fitToWidth="1"/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B2:D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0" customWidth="1" min="2" max="2"/>
    <col width="22" customWidth="1" min="3" max="3"/>
    <col width="50" customWidth="1" min="4" max="4"/>
    <col width="3" customWidth="1" min="5" max="5"/>
  </cols>
  <sheetData>
    <row r="1" ht="10" customHeight="1"/>
    <row r="2" ht="36" customHeight="1">
      <c r="B2" s="1" t="inlineStr">
        <is>
          <t>PARAMETRI GLOBALI</t>
        </is>
      </c>
    </row>
    <row r="3" ht="22" customHeight="1">
      <c r="B3" s="2" t="inlineStr">
        <is>
          <t>Configurazione centralizzata — 24/05/2026</t>
        </is>
      </c>
    </row>
    <row r="4" ht="10" customHeight="1"/>
    <row r="5" ht="20" customHeight="1">
      <c r="B5" s="8" t="inlineStr">
        <is>
          <t>Parametro</t>
        </is>
      </c>
      <c r="C5" s="8" t="inlineStr">
        <is>
          <t>Valore</t>
        </is>
      </c>
      <c r="D5" s="8" t="inlineStr">
        <is>
          <t>Descrizione</t>
        </is>
      </c>
    </row>
    <row r="6" ht="18" customHeight="1">
      <c r="B6" s="9" t="inlineStr">
        <is>
          <t>Ragione sociale / Intestatario</t>
        </is>
      </c>
      <c r="C6" s="10" t="inlineStr">
        <is>
          <t>Marco Rossi</t>
        </is>
      </c>
      <c r="D6" s="11" t="inlineStr">
        <is>
          <t>Nome e cognome o ragione sociale del titolare del portafoglio</t>
        </is>
      </c>
    </row>
    <row r="7" ht="18" customHeight="1">
      <c r="B7" s="12" t="inlineStr">
        <is>
          <t>Data report</t>
        </is>
      </c>
      <c r="C7" s="10" t="inlineStr">
        <is>
          <t>24/05/2026</t>
        </is>
      </c>
      <c r="D7" s="13" t="inlineStr">
        <is>
          <t>Data di riferimento del report (DD/MM/AAAA)</t>
        </is>
      </c>
    </row>
    <row r="8" ht="18" customHeight="1">
      <c r="B8" s="9" t="inlineStr">
        <is>
          <t>Anno di analisi</t>
        </is>
      </c>
      <c r="C8" s="14" t="n">
        <v>2026</v>
      </c>
      <c r="D8" s="11" t="inlineStr">
        <is>
          <t>Anno fiscale di riferimento per l'analisi</t>
        </is>
      </c>
    </row>
    <row r="9" ht="18" customHeight="1">
      <c r="B9" s="12" t="inlineStr">
        <is>
          <t>Valuta base</t>
        </is>
      </c>
      <c r="C9" s="10" t="inlineStr">
        <is>
          <t>EUR</t>
        </is>
      </c>
      <c r="D9" s="13" t="inlineStr">
        <is>
          <t>Valuta principale per la valorizzazione (EUR, USD, USDT)</t>
        </is>
      </c>
    </row>
    <row r="10" ht="18" customHeight="1">
      <c r="B10" s="9" t="inlineStr">
        <is>
          <t>Soglia alert volatilità</t>
        </is>
      </c>
      <c r="C10" s="15" t="n">
        <v>0.1</v>
      </c>
      <c r="D10" s="11" t="inlineStr">
        <is>
          <t>Scostamento % oltre cui emettere alert (es. 0,10 = 10%)</t>
        </is>
      </c>
    </row>
    <row r="11" ht="18" customHeight="1">
      <c r="B11" s="12" t="inlineStr">
        <is>
          <t>Soglia alert scadenza report (giorni)</t>
        </is>
      </c>
      <c r="C11" s="10" t="n">
        <v>7</v>
      </c>
      <c r="D11" s="13" t="inlineStr">
        <is>
          <t>Giorni mancanti alla scadenza del report per emettere avviso</t>
        </is>
      </c>
    </row>
    <row r="12" ht="18" customHeight="1">
      <c r="B12" s="9" t="inlineStr">
        <is>
          <t>Aliquota commissione standard</t>
        </is>
      </c>
      <c r="C12" s="16" t="n">
        <v>0.001</v>
      </c>
      <c r="D12" s="11" t="inlineStr">
        <is>
          <t>Commissione % applicata di default se non specificata</t>
        </is>
      </c>
    </row>
    <row r="13" ht="18" customHeight="1">
      <c r="B13" s="12" t="inlineStr">
        <is>
          <t>Formato data</t>
        </is>
      </c>
      <c r="C13" s="10" t="inlineStr">
        <is>
          <t>DD/MM/AAAA</t>
        </is>
      </c>
      <c r="D13" s="13" t="inlineStr">
        <is>
          <t>Formato data utilizzato nel file</t>
        </is>
      </c>
    </row>
    <row r="14" ht="18" customHeight="1">
      <c r="B14" s="9" t="inlineStr">
        <is>
          <t>Metodo valorizzazione portafoglio</t>
        </is>
      </c>
      <c r="C14" s="10" t="inlineStr">
        <is>
          <t>Costo medio</t>
        </is>
      </c>
      <c r="D14" s="11" t="inlineStr">
        <is>
          <t>Metodo di calcolo del prezzo medio di carico</t>
        </is>
      </c>
    </row>
    <row r="15" ht="18" customHeight="1">
      <c r="B15" s="12" t="inlineStr">
        <is>
          <t>Soglia minima segnalazione giacenza</t>
        </is>
      </c>
      <c r="C15" s="10" t="n">
        <v>1e-08</v>
      </c>
      <c r="D15" s="13" t="inlineStr">
        <is>
          <t>Quantità minima sotto cui l'asset è considerato vuoto</t>
        </is>
      </c>
    </row>
    <row r="16" ht="18" customHeight="1">
      <c r="B16" s="9" t="inlineStr">
        <is>
          <t>Lista movimenti validi</t>
        </is>
      </c>
      <c r="C16" s="10" t="inlineStr">
        <is>
          <t>Acquisto; Vendita; Swap; Trasferimento interno; Fee; Reward; Staking; Airdrop</t>
        </is>
      </c>
      <c r="D16" s="11" t="inlineStr">
        <is>
          <t>Tipologie di movimento accettate nel registro</t>
        </is>
      </c>
    </row>
    <row r="17" ht="18" customHeight="1">
      <c r="B17" s="12" t="inlineStr">
        <is>
          <t>Lista exchange validi</t>
        </is>
      </c>
      <c r="C17" s="10" t="inlineStr">
        <is>
          <t>Binance; Coinbase; Kraken; OKX; Bitfinex; Wallet hardware; Wallet software</t>
        </is>
      </c>
      <c r="D17" s="13" t="inlineStr">
        <is>
          <t>Exchange e wallet configurati</t>
        </is>
      </c>
    </row>
    <row r="18" ht="18" customHeight="1">
      <c r="B18" s="9" t="inlineStr">
        <is>
          <t>Lista wallet validi</t>
        </is>
      </c>
      <c r="C18" s="10" t="inlineStr">
        <is>
          <t>Ledger; Trezor; MetaMask; Trust Wallet; Wallet cartaceo</t>
        </is>
      </c>
      <c r="D18" s="11" t="inlineStr">
        <is>
          <t>Wallet personali configurati</t>
        </is>
      </c>
    </row>
    <row r="19" ht="18" customHeight="1">
      <c r="B19" s="12" t="inlineStr">
        <is>
          <t>Lista asset validi</t>
        </is>
      </c>
      <c r="C19" s="10" t="inlineStr">
        <is>
          <t>BTC; ETH; SOL; XRP; USDT; ADA; MATIC; DOT; AVAX; LINK</t>
        </is>
      </c>
      <c r="D19" s="13" t="inlineStr">
        <is>
          <t>Asset crypto monitorati</t>
        </is>
      </c>
    </row>
    <row r="20" ht="18" customHeight="1">
      <c r="B20" s="9" t="inlineStr">
        <is>
          <t>Nome file report</t>
        </is>
      </c>
      <c r="C20" s="10" t="inlineStr">
        <is>
          <t>Report_Crypto_2026.xlsx</t>
        </is>
      </c>
      <c r="D20" s="11" t="inlineStr">
        <is>
          <t>Nome suggerito per il file di report esportato</t>
        </is>
      </c>
    </row>
  </sheetData>
  <mergeCells count="2">
    <mergeCell ref="B2:D2"/>
    <mergeCell ref="B3:D3"/>
  </mergeCells>
  <dataValidations count="5">
    <dataValidation sqref="C8" showErrorMessage="1" showInputMessage="1" allowBlank="0" errorTitle="Errore" error="Inserire un anno intero positivo." type="whole" operator="greaterThan">
      <formula1>0</formula1>
    </dataValidation>
    <dataValidation sqref="C10" showErrorMessage="1" showInputMessage="1" allowBlank="0" errorTitle="Errore" error="Inserire un valore decimale tra 0 e 1." type="decimal" operator="between">
      <formula1>0</formula1>
      <formula2>1</formula2>
    </dataValidation>
    <dataValidation sqref="C11" showErrorMessage="1" showInputMessage="1" allowBlank="0" errorTitle="Errore" error="Inserire un intero tra 1 e 30." type="whole" operator="between">
      <formula1>1</formula1>
      <formula2>30</formula2>
    </dataValidation>
    <dataValidation sqref="C9" showErrorMessage="1" showInputMessage="1" allowBlank="0" errorTitle="Errore" error="Valuta non valida." type="list">
      <formula1>"EUR,USD,USDT,BTC,ETH"</formula1>
    </dataValidation>
    <dataValidation sqref="C14" showErrorMessage="1" showInputMessage="1" allowBlank="0" errorTitle="Errore" error="Metodo non valido." type="list">
      <formula1>"Costo medio,FIFO,LIFO"</formula1>
    </dataValidation>
  </dataValidations>
  <pageMargins left="0.75" right="0.75" top="1" bottom="1" header="0.5" footer="0.5"/>
  <pageSetup orientation="landscape" fitToHeight="0" fitToWidth="1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2:O105"/>
  <sheetViews>
    <sheetView showGridLines="0"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14" customWidth="1" min="1" max="1"/>
    <col width="14" customWidth="1" min="2" max="2"/>
    <col width="22" customWidth="1" min="3" max="3"/>
    <col width="24" customWidth="1" min="4" max="4"/>
    <col width="24" customWidth="1" min="5" max="5"/>
    <col width="10" customWidth="1" min="6" max="6"/>
    <col width="14" customWidth="1" min="7" max="7"/>
    <col width="16" customWidth="1" min="8" max="8"/>
    <col width="16" customWidth="1" min="9" max="9"/>
    <col width="14" customWidth="1" min="10" max="10"/>
    <col width="36" customWidth="1" min="11" max="11"/>
    <col width="30" customWidth="1" min="12" max="12"/>
    <col width="18" customWidth="1" min="13" max="13"/>
    <col width="18" customWidth="1" min="14" max="14"/>
    <col width="18" customWidth="1" min="15" max="15"/>
  </cols>
  <sheetData>
    <row r="1" ht="10" customHeight="1"/>
    <row r="2" ht="36" customHeight="1">
      <c r="A2" s="1" t="inlineStr">
        <is>
          <t>REGISTRO OPERAZIONI CRYPTO</t>
        </is>
      </c>
    </row>
    <row r="3" ht="22" customHeight="1">
      <c r="A3" s="2" t="inlineStr">
        <is>
          <t>Inserimento movimenti — Aggiornato al 24/05/2026</t>
        </is>
      </c>
    </row>
    <row r="4" ht="10" customHeight="1"/>
    <row r="5" ht="36" customHeight="1">
      <c r="A5" s="17" t="inlineStr">
        <is>
          <t>ID Operazione</t>
        </is>
      </c>
      <c r="B5" s="17" t="inlineStr">
        <is>
          <t>Data Operazione</t>
        </is>
      </c>
      <c r="C5" s="17" t="inlineStr">
        <is>
          <t>Tipo Movimento</t>
        </is>
      </c>
      <c r="D5" s="17" t="inlineStr">
        <is>
          <t>Exchange/Wallet Origine</t>
        </is>
      </c>
      <c r="E5" s="17" t="inlineStr">
        <is>
          <t>Exchange/Wallet Destinazione</t>
        </is>
      </c>
      <c r="F5" s="17" t="inlineStr">
        <is>
          <t>Asset</t>
        </is>
      </c>
      <c r="G5" s="17" t="inlineStr">
        <is>
          <t>Quantità</t>
        </is>
      </c>
      <c r="H5" s="17" t="inlineStr">
        <is>
          <t>Prezzo Unitario EUR</t>
        </is>
      </c>
      <c r="I5" s="17" t="inlineStr">
        <is>
          <t>Controvalore EUR</t>
        </is>
      </c>
      <c r="J5" s="17" t="inlineStr">
        <is>
          <t>Commissioni EUR</t>
        </is>
      </c>
      <c r="K5" s="17" t="inlineStr">
        <is>
          <t>Txid / Hash</t>
        </is>
      </c>
      <c r="L5" s="17" t="inlineStr">
        <is>
          <t>Note</t>
        </is>
      </c>
      <c r="M5" s="17" t="inlineStr">
        <is>
          <t>Controvalore Netto EUR</t>
        </is>
      </c>
      <c r="N5" s="17" t="inlineStr">
        <is>
          <t>Categoria Fiscale</t>
        </is>
      </c>
      <c r="O5" s="17" t="inlineStr">
        <is>
          <t>Stato Riconciliazione</t>
        </is>
      </c>
    </row>
    <row r="6" ht="18" customHeight="1">
      <c r="A6" s="18" t="inlineStr">
        <is>
          <t>CR-0001</t>
        </is>
      </c>
      <c r="B6" s="19" t="n">
        <v>46037</v>
      </c>
      <c r="C6" s="20" t="inlineStr">
        <is>
          <t>Acquisto</t>
        </is>
      </c>
      <c r="D6" s="20" t="inlineStr">
        <is>
          <t>Coinbase</t>
        </is>
      </c>
      <c r="E6" s="20" t="inlineStr">
        <is>
          <t>Ledger</t>
        </is>
      </c>
      <c r="F6" s="20" t="inlineStr">
        <is>
          <t>BTC</t>
        </is>
      </c>
      <c r="G6" s="21" t="n">
        <v>0.5</v>
      </c>
      <c r="H6" s="22" t="n">
        <v>42000</v>
      </c>
      <c r="I6" s="23">
        <f>IF(AND(B6&lt;&gt;"",G6&lt;&gt;"",H6&lt;&gt;""),G6*H6,"")</f>
        <v/>
      </c>
      <c r="J6" s="22" t="n">
        <v>21</v>
      </c>
      <c r="K6" s="20" t="inlineStr">
        <is>
          <t>abc123def456</t>
        </is>
      </c>
      <c r="L6" s="20" t="inlineStr">
        <is>
          <t>Acquisto BTC gennaio</t>
        </is>
      </c>
      <c r="M6" s="23">
        <f>IF(I6="","",I6+J6)</f>
        <v/>
      </c>
      <c r="N6" s="20">
        <f>IF(C6="Trasferimento interno","Movimentazione",IF(OR(C6="Acquisto",C6="Vendita",C6="Swap"),"Operazione imponibile",IF(C6="Fee","Commissione",IF(OR(C6="Reward",C6="Staking",C6="Airdrop"),"Reddito/Reward","Rettifica"))))</f>
        <v/>
      </c>
      <c r="O6" s="18">
        <f>IF(K6&lt;&gt;"","Da verificare","")</f>
        <v/>
      </c>
    </row>
    <row r="7" ht="18" customHeight="1">
      <c r="A7" s="24" t="inlineStr">
        <is>
          <t>CR-0002</t>
        </is>
      </c>
      <c r="B7" s="25" t="n">
        <v>46056</v>
      </c>
      <c r="C7" s="26" t="inlineStr">
        <is>
          <t>Acquisto</t>
        </is>
      </c>
      <c r="D7" s="26" t="inlineStr">
        <is>
          <t>Binance</t>
        </is>
      </c>
      <c r="E7" s="26" t="inlineStr">
        <is>
          <t>Binance</t>
        </is>
      </c>
      <c r="F7" s="26" t="inlineStr">
        <is>
          <t>ETH</t>
        </is>
      </c>
      <c r="G7" s="21" t="n">
        <v>2</v>
      </c>
      <c r="H7" s="22" t="n">
        <v>2800</v>
      </c>
      <c r="I7" s="27">
        <f>IF(AND(B7&lt;&gt;"",G7&lt;&gt;"",H7&lt;&gt;""),G7*H7,"")</f>
        <v/>
      </c>
      <c r="J7" s="22" t="n">
        <v>5.6</v>
      </c>
      <c r="K7" s="26" t="inlineStr">
        <is>
          <t>def789ghi012</t>
        </is>
      </c>
      <c r="L7" s="26" t="inlineStr">
        <is>
          <t>Acquisto ETH</t>
        </is>
      </c>
      <c r="M7" s="27">
        <f>IF(I7="","",I7+J7)</f>
        <v/>
      </c>
      <c r="N7" s="26">
        <f>IF(C7="Trasferimento interno","Movimentazione",IF(OR(C7="Acquisto",C7="Vendita",C7="Swap"),"Operazione imponibile",IF(C7="Fee","Commissione",IF(OR(C7="Reward",C7="Staking",C7="Airdrop"),"Reddito/Reward","Rettifica"))))</f>
        <v/>
      </c>
      <c r="O7" s="24">
        <f>IF(K7&lt;&gt;"","Da verificare","")</f>
        <v/>
      </c>
    </row>
    <row r="8" ht="18" customHeight="1">
      <c r="A8" s="18" t="inlineStr">
        <is>
          <t>CR-0003</t>
        </is>
      </c>
      <c r="B8" s="19" t="n">
        <v>46073</v>
      </c>
      <c r="C8" s="20" t="inlineStr">
        <is>
          <t>Vendita</t>
        </is>
      </c>
      <c r="D8" s="20" t="inlineStr">
        <is>
          <t>Ledger</t>
        </is>
      </c>
      <c r="E8" s="20" t="inlineStr">
        <is>
          <t>Coinbase</t>
        </is>
      </c>
      <c r="F8" s="20" t="inlineStr">
        <is>
          <t>BTC</t>
        </is>
      </c>
      <c r="G8" s="21" t="n">
        <v>0.1</v>
      </c>
      <c r="H8" s="22" t="n">
        <v>45000</v>
      </c>
      <c r="I8" s="23">
        <f>IF(AND(B8&lt;&gt;"",G8&lt;&gt;"",H8&lt;&gt;""),G8*H8,"")</f>
        <v/>
      </c>
      <c r="J8" s="22" t="n">
        <v>9</v>
      </c>
      <c r="K8" s="20" t="inlineStr">
        <is>
          <t>ghi345jkl678</t>
        </is>
      </c>
      <c r="L8" s="20" t="inlineStr">
        <is>
          <t>Vendita parziale BTC</t>
        </is>
      </c>
      <c r="M8" s="23">
        <f>IF(I8="","",I8+J8)</f>
        <v/>
      </c>
      <c r="N8" s="20">
        <f>IF(C8="Trasferimento interno","Movimentazione",IF(OR(C8="Acquisto",C8="Vendita",C8="Swap"),"Operazione imponibile",IF(C8="Fee","Commissione",IF(OR(C8="Reward",C8="Staking",C8="Airdrop"),"Reddito/Reward","Rettifica"))))</f>
        <v/>
      </c>
      <c r="O8" s="18">
        <f>IF(K8&lt;&gt;"","Da verificare","")</f>
        <v/>
      </c>
    </row>
    <row r="9" ht="18" customHeight="1">
      <c r="A9" s="24" t="inlineStr">
        <is>
          <t>CR-0004</t>
        </is>
      </c>
      <c r="B9" s="25" t="n">
        <v>46091</v>
      </c>
      <c r="C9" s="26" t="inlineStr">
        <is>
          <t>Swap</t>
        </is>
      </c>
      <c r="D9" s="26" t="inlineStr">
        <is>
          <t>Binance</t>
        </is>
      </c>
      <c r="E9" s="26" t="inlineStr">
        <is>
          <t>Binance</t>
        </is>
      </c>
      <c r="F9" s="26" t="inlineStr">
        <is>
          <t>ETH</t>
        </is>
      </c>
      <c r="G9" s="21" t="n">
        <v>0.5</v>
      </c>
      <c r="H9" s="22" t="n">
        <v>2950</v>
      </c>
      <c r="I9" s="27">
        <f>IF(AND(B9&lt;&gt;"",G9&lt;&gt;"",H9&lt;&gt;""),G9*H9,"")</f>
        <v/>
      </c>
      <c r="J9" s="22" t="n">
        <v>3</v>
      </c>
      <c r="K9" s="26" t="inlineStr">
        <is>
          <t>jkl901mno234</t>
        </is>
      </c>
      <c r="L9" s="26" t="inlineStr">
        <is>
          <t>Swap ETH-SOL</t>
        </is>
      </c>
      <c r="M9" s="27">
        <f>IF(I9="","",I9+J9)</f>
        <v/>
      </c>
      <c r="N9" s="26">
        <f>IF(C9="Trasferimento interno","Movimentazione",IF(OR(C9="Acquisto",C9="Vendita",C9="Swap"),"Operazione imponibile",IF(C9="Fee","Commissione",IF(OR(C9="Reward",C9="Staking",C9="Airdrop"),"Reddito/Reward","Rettifica"))))</f>
        <v/>
      </c>
      <c r="O9" s="24">
        <f>IF(K9&lt;&gt;"","Da verificare","")</f>
        <v/>
      </c>
    </row>
    <row r="10" ht="18" customHeight="1">
      <c r="A10" s="18" t="inlineStr">
        <is>
          <t>CR-0005</t>
        </is>
      </c>
      <c r="B10" s="19" t="n">
        <v>46091</v>
      </c>
      <c r="C10" s="20" t="inlineStr">
        <is>
          <t>Acquisto</t>
        </is>
      </c>
      <c r="D10" s="20" t="inlineStr">
        <is>
          <t>Binance</t>
        </is>
      </c>
      <c r="E10" s="20" t="inlineStr">
        <is>
          <t>Binance</t>
        </is>
      </c>
      <c r="F10" s="20" t="inlineStr">
        <is>
          <t>SOL</t>
        </is>
      </c>
      <c r="G10" s="21" t="n">
        <v>10</v>
      </c>
      <c r="H10" s="22" t="n">
        <v>147.5</v>
      </c>
      <c r="I10" s="23">
        <f>IF(AND(B10&lt;&gt;"",G10&lt;&gt;"",H10&lt;&gt;""),G10*H10,"")</f>
        <v/>
      </c>
      <c r="J10" s="22" t="n">
        <v>1.5</v>
      </c>
      <c r="K10" s="20" t="inlineStr">
        <is>
          <t>mno567pqr890</t>
        </is>
      </c>
      <c r="L10" s="20" t="inlineStr">
        <is>
          <t>Ricezione SOL da swap</t>
        </is>
      </c>
      <c r="M10" s="23">
        <f>IF(I10="","",I10+J10)</f>
        <v/>
      </c>
      <c r="N10" s="20">
        <f>IF(C10="Trasferimento interno","Movimentazione",IF(OR(C10="Acquisto",C10="Vendita",C10="Swap"),"Operazione imponibile",IF(C10="Fee","Commissione",IF(OR(C10="Reward",C10="Staking",C10="Airdrop"),"Reddito/Reward","Rettifica"))))</f>
        <v/>
      </c>
      <c r="O10" s="18">
        <f>IF(K10&lt;&gt;"","Da verificare","")</f>
        <v/>
      </c>
    </row>
    <row r="11" ht="18" customHeight="1">
      <c r="A11" s="24" t="inlineStr">
        <is>
          <t>CR-0006</t>
        </is>
      </c>
      <c r="B11" s="25" t="n">
        <v>46113</v>
      </c>
      <c r="C11" s="26" t="inlineStr">
        <is>
          <t>Trasferimento interno</t>
        </is>
      </c>
      <c r="D11" s="26" t="inlineStr">
        <is>
          <t>Binance</t>
        </is>
      </c>
      <c r="E11" s="26" t="inlineStr">
        <is>
          <t>MetaMask</t>
        </is>
      </c>
      <c r="F11" s="26" t="inlineStr">
        <is>
          <t>ETH</t>
        </is>
      </c>
      <c r="G11" s="21" t="n">
        <v>1</v>
      </c>
      <c r="H11" s="22" t="n">
        <v>3100</v>
      </c>
      <c r="I11" s="27">
        <f>IF(AND(B11&lt;&gt;"",G11&lt;&gt;"",H11&lt;&gt;""),G11*H11,"")</f>
        <v/>
      </c>
      <c r="J11" s="22" t="n">
        <v>2</v>
      </c>
      <c r="K11" s="26" t="inlineStr">
        <is>
          <t>pqr123stu456</t>
        </is>
      </c>
      <c r="L11" s="26" t="inlineStr">
        <is>
          <t>Trasferimento a wallet</t>
        </is>
      </c>
      <c r="M11" s="27">
        <f>IF(I11="","",I11+J11)</f>
        <v/>
      </c>
      <c r="N11" s="26">
        <f>IF(C11="Trasferimento interno","Movimentazione",IF(OR(C11="Acquisto",C11="Vendita",C11="Swap"),"Operazione imponibile",IF(C11="Fee","Commissione",IF(OR(C11="Reward",C11="Staking",C11="Airdrop"),"Reddito/Reward","Rettifica"))))</f>
        <v/>
      </c>
      <c r="O11" s="24">
        <f>IF(K11&lt;&gt;"","Da verificare","")</f>
        <v/>
      </c>
    </row>
    <row r="12" ht="18" customHeight="1">
      <c r="A12" s="18" t="inlineStr">
        <is>
          <t>CR-0007</t>
        </is>
      </c>
      <c r="B12" s="19" t="n">
        <v>46127</v>
      </c>
      <c r="C12" s="20" t="inlineStr">
        <is>
          <t>Staking</t>
        </is>
      </c>
      <c r="D12" s="20" t="inlineStr">
        <is>
          <t>MetaMask</t>
        </is>
      </c>
      <c r="E12" s="20" t="inlineStr">
        <is>
          <t>MetaMask</t>
        </is>
      </c>
      <c r="F12" s="20" t="inlineStr">
        <is>
          <t>ETH</t>
        </is>
      </c>
      <c r="G12" s="21" t="n">
        <v>0.05</v>
      </c>
      <c r="H12" s="22" t="n">
        <v>3200</v>
      </c>
      <c r="I12" s="23">
        <f>IF(AND(B12&lt;&gt;"",G12&lt;&gt;"",H12&lt;&gt;""),G12*H12,"")</f>
        <v/>
      </c>
      <c r="J12" s="22" t="n">
        <v>0</v>
      </c>
      <c r="K12" s="20" t="inlineStr">
        <is>
          <t>stu789vwx012</t>
        </is>
      </c>
      <c r="L12" s="20" t="inlineStr">
        <is>
          <t>Reward staking ETH</t>
        </is>
      </c>
      <c r="M12" s="23">
        <f>IF(I12="","",I12+J12)</f>
        <v/>
      </c>
      <c r="N12" s="20">
        <f>IF(C12="Trasferimento interno","Movimentazione",IF(OR(C12="Acquisto",C12="Vendita",C12="Swap"),"Operazione imponibile",IF(C12="Fee","Commissione",IF(OR(C12="Reward",C12="Staking",C12="Airdrop"),"Reddito/Reward","Rettifica"))))</f>
        <v/>
      </c>
      <c r="O12" s="18">
        <f>IF(K12&lt;&gt;"","Da verificare","")</f>
        <v/>
      </c>
    </row>
    <row r="13" ht="18" customHeight="1">
      <c r="A13" s="24" t="inlineStr">
        <is>
          <t>CR-0008</t>
        </is>
      </c>
      <c r="B13" s="25" t="n">
        <v>46144</v>
      </c>
      <c r="C13" s="26" t="inlineStr">
        <is>
          <t>Acquisto</t>
        </is>
      </c>
      <c r="D13" s="26" t="inlineStr">
        <is>
          <t>Kraken</t>
        </is>
      </c>
      <c r="E13" s="26" t="inlineStr">
        <is>
          <t>Ledger</t>
        </is>
      </c>
      <c r="F13" s="26" t="inlineStr">
        <is>
          <t>XRP</t>
        </is>
      </c>
      <c r="G13" s="21" t="n">
        <v>1000</v>
      </c>
      <c r="H13" s="22" t="n">
        <v>0.58</v>
      </c>
      <c r="I13" s="27">
        <f>IF(AND(B13&lt;&gt;"",G13&lt;&gt;"",H13&lt;&gt;""),G13*H13,"")</f>
        <v/>
      </c>
      <c r="J13" s="22" t="n">
        <v>1.16</v>
      </c>
      <c r="K13" s="26" t="inlineStr">
        <is>
          <t>vwx345yza678</t>
        </is>
      </c>
      <c r="L13" s="26" t="inlineStr">
        <is>
          <t>Acquisto XRP</t>
        </is>
      </c>
      <c r="M13" s="27">
        <f>IF(I13="","",I13+J13)</f>
        <v/>
      </c>
      <c r="N13" s="26">
        <f>IF(C13="Trasferimento interno","Movimentazione",IF(OR(C13="Acquisto",C13="Vendita",C13="Swap"),"Operazione imponibile",IF(C13="Fee","Commissione",IF(OR(C13="Reward",C13="Staking",C13="Airdrop"),"Reddito/Reward","Rettifica"))))</f>
        <v/>
      </c>
      <c r="O13" s="24">
        <f>IF(K13&lt;&gt;"","Da verificare","")</f>
        <v/>
      </c>
    </row>
    <row r="14" ht="18" customHeight="1">
      <c r="A14" s="18" t="inlineStr">
        <is>
          <t>CR-0009</t>
        </is>
      </c>
      <c r="B14" s="19" t="n">
        <v>46162</v>
      </c>
      <c r="C14" s="20" t="inlineStr">
        <is>
          <t>Reward</t>
        </is>
      </c>
      <c r="D14" s="20" t="inlineStr">
        <is>
          <t>Binance</t>
        </is>
      </c>
      <c r="E14" s="20" t="inlineStr">
        <is>
          <t>Binance</t>
        </is>
      </c>
      <c r="F14" s="20" t="inlineStr">
        <is>
          <t>LINK</t>
        </is>
      </c>
      <c r="G14" s="21" t="n">
        <v>5</v>
      </c>
      <c r="H14" s="22" t="n">
        <v>14.2</v>
      </c>
      <c r="I14" s="23">
        <f>IF(AND(B14&lt;&gt;"",G14&lt;&gt;"",H14&lt;&gt;""),G14*H14,"")</f>
        <v/>
      </c>
      <c r="J14" s="22" t="n">
        <v>0</v>
      </c>
      <c r="K14" s="20" t="inlineStr"/>
      <c r="L14" s="20" t="inlineStr">
        <is>
          <t>Reward Binance Earn</t>
        </is>
      </c>
      <c r="M14" s="23">
        <f>IF(I14="","",I14+J14)</f>
        <v/>
      </c>
      <c r="N14" s="20">
        <f>IF(C14="Trasferimento interno","Movimentazione",IF(OR(C14="Acquisto",C14="Vendita",C14="Swap"),"Operazione imponibile",IF(C14="Fee","Commissione",IF(OR(C14="Reward",C14="Staking",C14="Airdrop"),"Reddito/Reward","Rettifica"))))</f>
        <v/>
      </c>
      <c r="O14" s="18">
        <f>IF(K14&lt;&gt;"","Da verificare","")</f>
        <v/>
      </c>
    </row>
    <row r="15" ht="18" customHeight="1">
      <c r="A15" s="24" t="inlineStr">
        <is>
          <t>CR-0010</t>
        </is>
      </c>
      <c r="B15" s="25" t="n">
        <v>46178</v>
      </c>
      <c r="C15" s="26" t="inlineStr">
        <is>
          <t>Vendita</t>
        </is>
      </c>
      <c r="D15" s="26" t="inlineStr">
        <is>
          <t>Kraken</t>
        </is>
      </c>
      <c r="E15" s="26" t="inlineStr">
        <is>
          <t>Kraken</t>
        </is>
      </c>
      <c r="F15" s="26" t="inlineStr">
        <is>
          <t>SOL</t>
        </is>
      </c>
      <c r="G15" s="21" t="n">
        <v>3</v>
      </c>
      <c r="H15" s="22" t="n">
        <v>165</v>
      </c>
      <c r="I15" s="27">
        <f>IF(AND(B15&lt;&gt;"",G15&lt;&gt;"",H15&lt;&gt;""),G15*H15,"")</f>
        <v/>
      </c>
      <c r="J15" s="22" t="n">
        <v>2.5</v>
      </c>
      <c r="K15" s="26" t="inlineStr">
        <is>
          <t>yza901bcd234</t>
        </is>
      </c>
      <c r="L15" s="26" t="inlineStr">
        <is>
          <t>Vendita SOL parziale</t>
        </is>
      </c>
      <c r="M15" s="27">
        <f>IF(I15="","",I15+J15)</f>
        <v/>
      </c>
      <c r="N15" s="26">
        <f>IF(C15="Trasferimento interno","Movimentazione",IF(OR(C15="Acquisto",C15="Vendita",C15="Swap"),"Operazione imponibile",IF(C15="Fee","Commissione",IF(OR(C15="Reward",C15="Staking",C15="Airdrop"),"Reddito/Reward","Rettifica"))))</f>
        <v/>
      </c>
      <c r="O15" s="24">
        <f>IF(K15&lt;&gt;"","Da verificare","")</f>
        <v/>
      </c>
    </row>
    <row r="16" ht="18" customHeight="1">
      <c r="A16" s="28" t="n"/>
      <c r="B16" s="29" t="n"/>
      <c r="C16" s="28" t="n"/>
      <c r="D16" s="28" t="n"/>
      <c r="E16" s="28" t="n"/>
      <c r="F16" s="28" t="n"/>
      <c r="G16" s="30" t="n"/>
      <c r="H16" s="31" t="n"/>
      <c r="I16" s="32">
        <f>IF(AND(B16&lt;&gt;"",G16&lt;&gt;"",H16&lt;&gt;""),G16*H16,"")</f>
        <v/>
      </c>
      <c r="J16" s="31" t="n"/>
      <c r="K16" s="28" t="n"/>
      <c r="L16" s="28" t="n"/>
      <c r="M16" s="32">
        <f>IF(I16="","",I16+J16)</f>
        <v/>
      </c>
      <c r="N16" s="33">
        <f>IF(C16="Trasferimento interno","Movimentazione",IF(OR(C16="Acquisto",C16="Vendita",C16="Swap"),"Operazione imponibile",IF(C16="Fee","Commissione",IF(OR(C16="Reward",C16="Staking",C16="Airdrop"),"Reddito/Reward","Rettifica"))))</f>
        <v/>
      </c>
      <c r="O16" s="33">
        <f>IF(K16&lt;&gt;"","Da verificare","")</f>
        <v/>
      </c>
    </row>
    <row r="17" ht="18" customHeight="1">
      <c r="A17" s="28" t="n"/>
      <c r="B17" s="29" t="n"/>
      <c r="C17" s="28" t="n"/>
      <c r="D17" s="28" t="n"/>
      <c r="E17" s="28" t="n"/>
      <c r="F17" s="28" t="n"/>
      <c r="G17" s="30" t="n"/>
      <c r="H17" s="31" t="n"/>
      <c r="I17" s="34">
        <f>IF(AND(B17&lt;&gt;"",G17&lt;&gt;"",H17&lt;&gt;""),G17*H17,"")</f>
        <v/>
      </c>
      <c r="J17" s="31" t="n"/>
      <c r="K17" s="28" t="n"/>
      <c r="L17" s="28" t="n"/>
      <c r="M17" s="34">
        <f>IF(I17="","",I17+J17)</f>
        <v/>
      </c>
      <c r="N17" s="35">
        <f>IF(C17="Trasferimento interno","Movimentazione",IF(OR(C17="Acquisto",C17="Vendita",C17="Swap"),"Operazione imponibile",IF(C17="Fee","Commissione",IF(OR(C17="Reward",C17="Staking",C17="Airdrop"),"Reddito/Reward","Rettifica"))))</f>
        <v/>
      </c>
      <c r="O17" s="35">
        <f>IF(K17&lt;&gt;"","Da verificare","")</f>
        <v/>
      </c>
    </row>
    <row r="18" ht="18" customHeight="1">
      <c r="A18" s="28" t="n"/>
      <c r="B18" s="29" t="n"/>
      <c r="C18" s="28" t="n"/>
      <c r="D18" s="28" t="n"/>
      <c r="E18" s="28" t="n"/>
      <c r="F18" s="28" t="n"/>
      <c r="G18" s="30" t="n"/>
      <c r="H18" s="31" t="n"/>
      <c r="I18" s="32">
        <f>IF(AND(B18&lt;&gt;"",G18&lt;&gt;"",H18&lt;&gt;""),G18*H18,"")</f>
        <v/>
      </c>
      <c r="J18" s="31" t="n"/>
      <c r="K18" s="28" t="n"/>
      <c r="L18" s="28" t="n"/>
      <c r="M18" s="32">
        <f>IF(I18="","",I18+J18)</f>
        <v/>
      </c>
      <c r="N18" s="33">
        <f>IF(C18="Trasferimento interno","Movimentazione",IF(OR(C18="Acquisto",C18="Vendita",C18="Swap"),"Operazione imponibile",IF(C18="Fee","Commissione",IF(OR(C18="Reward",C18="Staking",C18="Airdrop"),"Reddito/Reward","Rettifica"))))</f>
        <v/>
      </c>
      <c r="O18" s="33">
        <f>IF(K18&lt;&gt;"","Da verificare","")</f>
        <v/>
      </c>
    </row>
    <row r="19" ht="18" customHeight="1">
      <c r="A19" s="28" t="n"/>
      <c r="B19" s="29" t="n"/>
      <c r="C19" s="28" t="n"/>
      <c r="D19" s="28" t="n"/>
      <c r="E19" s="28" t="n"/>
      <c r="F19" s="28" t="n"/>
      <c r="G19" s="30" t="n"/>
      <c r="H19" s="31" t="n"/>
      <c r="I19" s="34">
        <f>IF(AND(B19&lt;&gt;"",G19&lt;&gt;"",H19&lt;&gt;""),G19*H19,"")</f>
        <v/>
      </c>
      <c r="J19" s="31" t="n"/>
      <c r="K19" s="28" t="n"/>
      <c r="L19" s="28" t="n"/>
      <c r="M19" s="34">
        <f>IF(I19="","",I19+J19)</f>
        <v/>
      </c>
      <c r="N19" s="35">
        <f>IF(C19="Trasferimento interno","Movimentazione",IF(OR(C19="Acquisto",C19="Vendita",C19="Swap"),"Operazione imponibile",IF(C19="Fee","Commissione",IF(OR(C19="Reward",C19="Staking",C19="Airdrop"),"Reddito/Reward","Rettifica"))))</f>
        <v/>
      </c>
      <c r="O19" s="35">
        <f>IF(K19&lt;&gt;"","Da verificare","")</f>
        <v/>
      </c>
    </row>
    <row r="20" ht="18" customHeight="1">
      <c r="A20" s="28" t="n"/>
      <c r="B20" s="29" t="n"/>
      <c r="C20" s="28" t="n"/>
      <c r="D20" s="28" t="n"/>
      <c r="E20" s="28" t="n"/>
      <c r="F20" s="28" t="n"/>
      <c r="G20" s="30" t="n"/>
      <c r="H20" s="31" t="n"/>
      <c r="I20" s="32">
        <f>IF(AND(B20&lt;&gt;"",G20&lt;&gt;"",H20&lt;&gt;""),G20*H20,"")</f>
        <v/>
      </c>
      <c r="J20" s="31" t="n"/>
      <c r="K20" s="28" t="n"/>
      <c r="L20" s="28" t="n"/>
      <c r="M20" s="32">
        <f>IF(I20="","",I20+J20)</f>
        <v/>
      </c>
      <c r="N20" s="33">
        <f>IF(C20="Trasferimento interno","Movimentazione",IF(OR(C20="Acquisto",C20="Vendita",C20="Swap"),"Operazione imponibile",IF(C20="Fee","Commissione",IF(OR(C20="Reward",C20="Staking",C20="Airdrop"),"Reddito/Reward","Rettifica"))))</f>
        <v/>
      </c>
      <c r="O20" s="33">
        <f>IF(K20&lt;&gt;"","Da verificare","")</f>
        <v/>
      </c>
    </row>
    <row r="21" ht="18" customHeight="1">
      <c r="A21" s="28" t="n"/>
      <c r="B21" s="29" t="n"/>
      <c r="C21" s="28" t="n"/>
      <c r="D21" s="28" t="n"/>
      <c r="E21" s="28" t="n"/>
      <c r="F21" s="28" t="n"/>
      <c r="G21" s="30" t="n"/>
      <c r="H21" s="31" t="n"/>
      <c r="I21" s="34">
        <f>IF(AND(B21&lt;&gt;"",G21&lt;&gt;"",H21&lt;&gt;""),G21*H21,"")</f>
        <v/>
      </c>
      <c r="J21" s="31" t="n"/>
      <c r="K21" s="28" t="n"/>
      <c r="L21" s="28" t="n"/>
      <c r="M21" s="34">
        <f>IF(I21="","",I21+J21)</f>
        <v/>
      </c>
      <c r="N21" s="35">
        <f>IF(C21="Trasferimento interno","Movimentazione",IF(OR(C21="Acquisto",C21="Vendita",C21="Swap"),"Operazione imponibile",IF(C21="Fee","Commissione",IF(OR(C21="Reward",C21="Staking",C21="Airdrop"),"Reddito/Reward","Rettifica"))))</f>
        <v/>
      </c>
      <c r="O21" s="35">
        <f>IF(K21&lt;&gt;"","Da verificare","")</f>
        <v/>
      </c>
    </row>
    <row r="22" ht="18" customHeight="1">
      <c r="A22" s="28" t="n"/>
      <c r="B22" s="29" t="n"/>
      <c r="C22" s="28" t="n"/>
      <c r="D22" s="28" t="n"/>
      <c r="E22" s="28" t="n"/>
      <c r="F22" s="28" t="n"/>
      <c r="G22" s="30" t="n"/>
      <c r="H22" s="31" t="n"/>
      <c r="I22" s="32">
        <f>IF(AND(B22&lt;&gt;"",G22&lt;&gt;"",H22&lt;&gt;""),G22*H22,"")</f>
        <v/>
      </c>
      <c r="J22" s="31" t="n"/>
      <c r="K22" s="28" t="n"/>
      <c r="L22" s="28" t="n"/>
      <c r="M22" s="32">
        <f>IF(I22="","",I22+J22)</f>
        <v/>
      </c>
      <c r="N22" s="33">
        <f>IF(C22="Trasferimento interno","Movimentazione",IF(OR(C22="Acquisto",C22="Vendita",C22="Swap"),"Operazione imponibile",IF(C22="Fee","Commissione",IF(OR(C22="Reward",C22="Staking",C22="Airdrop"),"Reddito/Reward","Rettifica"))))</f>
        <v/>
      </c>
      <c r="O22" s="33">
        <f>IF(K22&lt;&gt;"","Da verificare","")</f>
        <v/>
      </c>
    </row>
    <row r="23" ht="18" customHeight="1">
      <c r="A23" s="28" t="n"/>
      <c r="B23" s="29" t="n"/>
      <c r="C23" s="28" t="n"/>
      <c r="D23" s="28" t="n"/>
      <c r="E23" s="28" t="n"/>
      <c r="F23" s="28" t="n"/>
      <c r="G23" s="30" t="n"/>
      <c r="H23" s="31" t="n"/>
      <c r="I23" s="34">
        <f>IF(AND(B23&lt;&gt;"",G23&lt;&gt;"",H23&lt;&gt;""),G23*H23,"")</f>
        <v/>
      </c>
      <c r="J23" s="31" t="n"/>
      <c r="K23" s="28" t="n"/>
      <c r="L23" s="28" t="n"/>
      <c r="M23" s="34">
        <f>IF(I23="","",I23+J23)</f>
        <v/>
      </c>
      <c r="N23" s="35">
        <f>IF(C23="Trasferimento interno","Movimentazione",IF(OR(C23="Acquisto",C23="Vendita",C23="Swap"),"Operazione imponibile",IF(C23="Fee","Commissione",IF(OR(C23="Reward",C23="Staking",C23="Airdrop"),"Reddito/Reward","Rettifica"))))</f>
        <v/>
      </c>
      <c r="O23" s="35">
        <f>IF(K23&lt;&gt;"","Da verificare","")</f>
        <v/>
      </c>
    </row>
    <row r="24" ht="18" customHeight="1">
      <c r="A24" s="28" t="n"/>
      <c r="B24" s="29" t="n"/>
      <c r="C24" s="28" t="n"/>
      <c r="D24" s="28" t="n"/>
      <c r="E24" s="28" t="n"/>
      <c r="F24" s="28" t="n"/>
      <c r="G24" s="30" t="n"/>
      <c r="H24" s="31" t="n"/>
      <c r="I24" s="32">
        <f>IF(AND(B24&lt;&gt;"",G24&lt;&gt;"",H24&lt;&gt;""),G24*H24,"")</f>
        <v/>
      </c>
      <c r="J24" s="31" t="n"/>
      <c r="K24" s="28" t="n"/>
      <c r="L24" s="28" t="n"/>
      <c r="M24" s="32">
        <f>IF(I24="","",I24+J24)</f>
        <v/>
      </c>
      <c r="N24" s="33">
        <f>IF(C24="Trasferimento interno","Movimentazione",IF(OR(C24="Acquisto",C24="Vendita",C24="Swap"),"Operazione imponibile",IF(C24="Fee","Commissione",IF(OR(C24="Reward",C24="Staking",C24="Airdrop"),"Reddito/Reward","Rettifica"))))</f>
        <v/>
      </c>
      <c r="O24" s="33">
        <f>IF(K24&lt;&gt;"","Da verificare","")</f>
        <v/>
      </c>
    </row>
    <row r="25" ht="18" customHeight="1">
      <c r="A25" s="28" t="n"/>
      <c r="B25" s="29" t="n"/>
      <c r="C25" s="28" t="n"/>
      <c r="D25" s="28" t="n"/>
      <c r="E25" s="28" t="n"/>
      <c r="F25" s="28" t="n"/>
      <c r="G25" s="30" t="n"/>
      <c r="H25" s="31" t="n"/>
      <c r="I25" s="34">
        <f>IF(AND(B25&lt;&gt;"",G25&lt;&gt;"",H25&lt;&gt;""),G25*H25,"")</f>
        <v/>
      </c>
      <c r="J25" s="31" t="n"/>
      <c r="K25" s="28" t="n"/>
      <c r="L25" s="28" t="n"/>
      <c r="M25" s="34">
        <f>IF(I25="","",I25+J25)</f>
        <v/>
      </c>
      <c r="N25" s="35">
        <f>IF(C25="Trasferimento interno","Movimentazione",IF(OR(C25="Acquisto",C25="Vendita",C25="Swap"),"Operazione imponibile",IF(C25="Fee","Commissione",IF(OR(C25="Reward",C25="Staking",C25="Airdrop"),"Reddito/Reward","Rettifica"))))</f>
        <v/>
      </c>
      <c r="O25" s="35">
        <f>IF(K25&lt;&gt;"","Da verificare","")</f>
        <v/>
      </c>
    </row>
    <row r="26" ht="18" customHeight="1">
      <c r="A26" s="28" t="n"/>
      <c r="B26" s="29" t="n"/>
      <c r="C26" s="28" t="n"/>
      <c r="D26" s="28" t="n"/>
      <c r="E26" s="28" t="n"/>
      <c r="F26" s="28" t="n"/>
      <c r="G26" s="30" t="n"/>
      <c r="H26" s="31" t="n"/>
      <c r="I26" s="32">
        <f>IF(AND(B26&lt;&gt;"",G26&lt;&gt;"",H26&lt;&gt;""),G26*H26,"")</f>
        <v/>
      </c>
      <c r="J26" s="31" t="n"/>
      <c r="K26" s="28" t="n"/>
      <c r="L26" s="28" t="n"/>
      <c r="M26" s="32">
        <f>IF(I26="","",I26+J26)</f>
        <v/>
      </c>
      <c r="N26" s="33">
        <f>IF(C26="Trasferimento interno","Movimentazione",IF(OR(C26="Acquisto",C26="Vendita",C26="Swap"),"Operazione imponibile",IF(C26="Fee","Commissione",IF(OR(C26="Reward",C26="Staking",C26="Airdrop"),"Reddito/Reward","Rettifica"))))</f>
        <v/>
      </c>
      <c r="O26" s="33">
        <f>IF(K26&lt;&gt;"","Da verificare","")</f>
        <v/>
      </c>
    </row>
    <row r="27" ht="18" customHeight="1">
      <c r="A27" s="28" t="n"/>
      <c r="B27" s="29" t="n"/>
      <c r="C27" s="28" t="n"/>
      <c r="D27" s="28" t="n"/>
      <c r="E27" s="28" t="n"/>
      <c r="F27" s="28" t="n"/>
      <c r="G27" s="30" t="n"/>
      <c r="H27" s="31" t="n"/>
      <c r="I27" s="34">
        <f>IF(AND(B27&lt;&gt;"",G27&lt;&gt;"",H27&lt;&gt;""),G27*H27,"")</f>
        <v/>
      </c>
      <c r="J27" s="31" t="n"/>
      <c r="K27" s="28" t="n"/>
      <c r="L27" s="28" t="n"/>
      <c r="M27" s="34">
        <f>IF(I27="","",I27+J27)</f>
        <v/>
      </c>
      <c r="N27" s="35">
        <f>IF(C27="Trasferimento interno","Movimentazione",IF(OR(C27="Acquisto",C27="Vendita",C27="Swap"),"Operazione imponibile",IF(C27="Fee","Commissione",IF(OR(C27="Reward",C27="Staking",C27="Airdrop"),"Reddito/Reward","Rettifica"))))</f>
        <v/>
      </c>
      <c r="O27" s="35">
        <f>IF(K27&lt;&gt;"","Da verificare","")</f>
        <v/>
      </c>
    </row>
    <row r="28" ht="18" customHeight="1">
      <c r="A28" s="28" t="n"/>
      <c r="B28" s="29" t="n"/>
      <c r="C28" s="28" t="n"/>
      <c r="D28" s="28" t="n"/>
      <c r="E28" s="28" t="n"/>
      <c r="F28" s="28" t="n"/>
      <c r="G28" s="30" t="n"/>
      <c r="H28" s="31" t="n"/>
      <c r="I28" s="32">
        <f>IF(AND(B28&lt;&gt;"",G28&lt;&gt;"",H28&lt;&gt;""),G28*H28,"")</f>
        <v/>
      </c>
      <c r="J28" s="31" t="n"/>
      <c r="K28" s="28" t="n"/>
      <c r="L28" s="28" t="n"/>
      <c r="M28" s="32">
        <f>IF(I28="","",I28+J28)</f>
        <v/>
      </c>
      <c r="N28" s="33">
        <f>IF(C28="Trasferimento interno","Movimentazione",IF(OR(C28="Acquisto",C28="Vendita",C28="Swap"),"Operazione imponibile",IF(C28="Fee","Commissione",IF(OR(C28="Reward",C28="Staking",C28="Airdrop"),"Reddito/Reward","Rettifica"))))</f>
        <v/>
      </c>
      <c r="O28" s="33">
        <f>IF(K28&lt;&gt;"","Da verificare","")</f>
        <v/>
      </c>
    </row>
    <row r="29" ht="18" customHeight="1">
      <c r="A29" s="28" t="n"/>
      <c r="B29" s="29" t="n"/>
      <c r="C29" s="28" t="n"/>
      <c r="D29" s="28" t="n"/>
      <c r="E29" s="28" t="n"/>
      <c r="F29" s="28" t="n"/>
      <c r="G29" s="30" t="n"/>
      <c r="H29" s="31" t="n"/>
      <c r="I29" s="34">
        <f>IF(AND(B29&lt;&gt;"",G29&lt;&gt;"",H29&lt;&gt;""),G29*H29,"")</f>
        <v/>
      </c>
      <c r="J29" s="31" t="n"/>
      <c r="K29" s="28" t="n"/>
      <c r="L29" s="28" t="n"/>
      <c r="M29" s="34">
        <f>IF(I29="","",I29+J29)</f>
        <v/>
      </c>
      <c r="N29" s="35">
        <f>IF(C29="Trasferimento interno","Movimentazione",IF(OR(C29="Acquisto",C29="Vendita",C29="Swap"),"Operazione imponibile",IF(C29="Fee","Commissione",IF(OR(C29="Reward",C29="Staking",C29="Airdrop"),"Reddito/Reward","Rettifica"))))</f>
        <v/>
      </c>
      <c r="O29" s="35">
        <f>IF(K29&lt;&gt;"","Da verificare","")</f>
        <v/>
      </c>
    </row>
    <row r="30" ht="18" customHeight="1">
      <c r="A30" s="28" t="n"/>
      <c r="B30" s="29" t="n"/>
      <c r="C30" s="28" t="n"/>
      <c r="D30" s="28" t="n"/>
      <c r="E30" s="28" t="n"/>
      <c r="F30" s="28" t="n"/>
      <c r="G30" s="30" t="n"/>
      <c r="H30" s="31" t="n"/>
      <c r="I30" s="32">
        <f>IF(AND(B30&lt;&gt;"",G30&lt;&gt;"",H30&lt;&gt;""),G30*H30,"")</f>
        <v/>
      </c>
      <c r="J30" s="31" t="n"/>
      <c r="K30" s="28" t="n"/>
      <c r="L30" s="28" t="n"/>
      <c r="M30" s="32">
        <f>IF(I30="","",I30+J30)</f>
        <v/>
      </c>
      <c r="N30" s="33">
        <f>IF(C30="Trasferimento interno","Movimentazione",IF(OR(C30="Acquisto",C30="Vendita",C30="Swap"),"Operazione imponibile",IF(C30="Fee","Commissione",IF(OR(C30="Reward",C30="Staking",C30="Airdrop"),"Reddito/Reward","Rettifica"))))</f>
        <v/>
      </c>
      <c r="O30" s="33">
        <f>IF(K30&lt;&gt;"","Da verificare","")</f>
        <v/>
      </c>
    </row>
    <row r="31" ht="18" customHeight="1">
      <c r="A31" s="28" t="n"/>
      <c r="B31" s="29" t="n"/>
      <c r="C31" s="28" t="n"/>
      <c r="D31" s="28" t="n"/>
      <c r="E31" s="28" t="n"/>
      <c r="F31" s="28" t="n"/>
      <c r="G31" s="30" t="n"/>
      <c r="H31" s="31" t="n"/>
      <c r="I31" s="34">
        <f>IF(AND(B31&lt;&gt;"",G31&lt;&gt;"",H31&lt;&gt;""),G31*H31,"")</f>
        <v/>
      </c>
      <c r="J31" s="31" t="n"/>
      <c r="K31" s="28" t="n"/>
      <c r="L31" s="28" t="n"/>
      <c r="M31" s="34">
        <f>IF(I31="","",I31+J31)</f>
        <v/>
      </c>
      <c r="N31" s="35">
        <f>IF(C31="Trasferimento interno","Movimentazione",IF(OR(C31="Acquisto",C31="Vendita",C31="Swap"),"Operazione imponibile",IF(C31="Fee","Commissione",IF(OR(C31="Reward",C31="Staking",C31="Airdrop"),"Reddito/Reward","Rettifica"))))</f>
        <v/>
      </c>
      <c r="O31" s="35">
        <f>IF(K31&lt;&gt;"","Da verificare","")</f>
        <v/>
      </c>
    </row>
    <row r="32" ht="18" customHeight="1">
      <c r="A32" s="28" t="n"/>
      <c r="B32" s="29" t="n"/>
      <c r="C32" s="28" t="n"/>
      <c r="D32" s="28" t="n"/>
      <c r="E32" s="28" t="n"/>
      <c r="F32" s="28" t="n"/>
      <c r="G32" s="30" t="n"/>
      <c r="H32" s="31" t="n"/>
      <c r="I32" s="32">
        <f>IF(AND(B32&lt;&gt;"",G32&lt;&gt;"",H32&lt;&gt;""),G32*H32,"")</f>
        <v/>
      </c>
      <c r="J32" s="31" t="n"/>
      <c r="K32" s="28" t="n"/>
      <c r="L32" s="28" t="n"/>
      <c r="M32" s="32">
        <f>IF(I32="","",I32+J32)</f>
        <v/>
      </c>
      <c r="N32" s="33">
        <f>IF(C32="Trasferimento interno","Movimentazione",IF(OR(C32="Acquisto",C32="Vendita",C32="Swap"),"Operazione imponibile",IF(C32="Fee","Commissione",IF(OR(C32="Reward",C32="Staking",C32="Airdrop"),"Reddito/Reward","Rettifica"))))</f>
        <v/>
      </c>
      <c r="O32" s="33">
        <f>IF(K32&lt;&gt;"","Da verificare","")</f>
        <v/>
      </c>
    </row>
    <row r="33" ht="18" customHeight="1">
      <c r="A33" s="28" t="n"/>
      <c r="B33" s="29" t="n"/>
      <c r="C33" s="28" t="n"/>
      <c r="D33" s="28" t="n"/>
      <c r="E33" s="28" t="n"/>
      <c r="F33" s="28" t="n"/>
      <c r="G33" s="30" t="n"/>
      <c r="H33" s="31" t="n"/>
      <c r="I33" s="34">
        <f>IF(AND(B33&lt;&gt;"",G33&lt;&gt;"",H33&lt;&gt;""),G33*H33,"")</f>
        <v/>
      </c>
      <c r="J33" s="31" t="n"/>
      <c r="K33" s="28" t="n"/>
      <c r="L33" s="28" t="n"/>
      <c r="M33" s="34">
        <f>IF(I33="","",I33+J33)</f>
        <v/>
      </c>
      <c r="N33" s="35">
        <f>IF(C33="Trasferimento interno","Movimentazione",IF(OR(C33="Acquisto",C33="Vendita",C33="Swap"),"Operazione imponibile",IF(C33="Fee","Commissione",IF(OR(C33="Reward",C33="Staking",C33="Airdrop"),"Reddito/Reward","Rettifica"))))</f>
        <v/>
      </c>
      <c r="O33" s="35">
        <f>IF(K33&lt;&gt;"","Da verificare","")</f>
        <v/>
      </c>
    </row>
    <row r="34" ht="18" customHeight="1">
      <c r="A34" s="28" t="n"/>
      <c r="B34" s="29" t="n"/>
      <c r="C34" s="28" t="n"/>
      <c r="D34" s="28" t="n"/>
      <c r="E34" s="28" t="n"/>
      <c r="F34" s="28" t="n"/>
      <c r="G34" s="30" t="n"/>
      <c r="H34" s="31" t="n"/>
      <c r="I34" s="32">
        <f>IF(AND(B34&lt;&gt;"",G34&lt;&gt;"",H34&lt;&gt;""),G34*H34,"")</f>
        <v/>
      </c>
      <c r="J34" s="31" t="n"/>
      <c r="K34" s="28" t="n"/>
      <c r="L34" s="28" t="n"/>
      <c r="M34" s="32">
        <f>IF(I34="","",I34+J34)</f>
        <v/>
      </c>
      <c r="N34" s="33">
        <f>IF(C34="Trasferimento interno","Movimentazione",IF(OR(C34="Acquisto",C34="Vendita",C34="Swap"),"Operazione imponibile",IF(C34="Fee","Commissione",IF(OR(C34="Reward",C34="Staking",C34="Airdrop"),"Reddito/Reward","Rettifica"))))</f>
        <v/>
      </c>
      <c r="O34" s="33">
        <f>IF(K34&lt;&gt;"","Da verificare","")</f>
        <v/>
      </c>
    </row>
    <row r="35" ht="18" customHeight="1">
      <c r="A35" s="28" t="n"/>
      <c r="B35" s="29" t="n"/>
      <c r="C35" s="28" t="n"/>
      <c r="D35" s="28" t="n"/>
      <c r="E35" s="28" t="n"/>
      <c r="F35" s="28" t="n"/>
      <c r="G35" s="30" t="n"/>
      <c r="H35" s="31" t="n"/>
      <c r="I35" s="34">
        <f>IF(AND(B35&lt;&gt;"",G35&lt;&gt;"",H35&lt;&gt;""),G35*H35,"")</f>
        <v/>
      </c>
      <c r="J35" s="31" t="n"/>
      <c r="K35" s="28" t="n"/>
      <c r="L35" s="28" t="n"/>
      <c r="M35" s="34">
        <f>IF(I35="","",I35+J35)</f>
        <v/>
      </c>
      <c r="N35" s="35">
        <f>IF(C35="Trasferimento interno","Movimentazione",IF(OR(C35="Acquisto",C35="Vendita",C35="Swap"),"Operazione imponibile",IF(C35="Fee","Commissione",IF(OR(C35="Reward",C35="Staking",C35="Airdrop"),"Reddito/Reward","Rettifica"))))</f>
        <v/>
      </c>
      <c r="O35" s="35">
        <f>IF(K35&lt;&gt;"","Da verificare","")</f>
        <v/>
      </c>
    </row>
    <row r="36" ht="18" customHeight="1">
      <c r="A36" s="28" t="n"/>
      <c r="B36" s="29" t="n"/>
      <c r="C36" s="28" t="n"/>
      <c r="D36" s="28" t="n"/>
      <c r="E36" s="28" t="n"/>
      <c r="F36" s="28" t="n"/>
      <c r="G36" s="30" t="n"/>
      <c r="H36" s="31" t="n"/>
      <c r="I36" s="32">
        <f>IF(AND(B36&lt;&gt;"",G36&lt;&gt;"",H36&lt;&gt;""),G36*H36,"")</f>
        <v/>
      </c>
      <c r="J36" s="31" t="n"/>
      <c r="K36" s="28" t="n"/>
      <c r="L36" s="28" t="n"/>
      <c r="M36" s="32">
        <f>IF(I36="","",I36+J36)</f>
        <v/>
      </c>
      <c r="N36" s="33">
        <f>IF(C36="Trasferimento interno","Movimentazione",IF(OR(C36="Acquisto",C36="Vendita",C36="Swap"),"Operazione imponibile",IF(C36="Fee","Commissione",IF(OR(C36="Reward",C36="Staking",C36="Airdrop"),"Reddito/Reward","Rettifica"))))</f>
        <v/>
      </c>
      <c r="O36" s="33">
        <f>IF(K36&lt;&gt;"","Da verificare","")</f>
        <v/>
      </c>
    </row>
    <row r="37" ht="18" customHeight="1">
      <c r="A37" s="28" t="n"/>
      <c r="B37" s="29" t="n"/>
      <c r="C37" s="28" t="n"/>
      <c r="D37" s="28" t="n"/>
      <c r="E37" s="28" t="n"/>
      <c r="F37" s="28" t="n"/>
      <c r="G37" s="30" t="n"/>
      <c r="H37" s="31" t="n"/>
      <c r="I37" s="34">
        <f>IF(AND(B37&lt;&gt;"",G37&lt;&gt;"",H37&lt;&gt;""),G37*H37,"")</f>
        <v/>
      </c>
      <c r="J37" s="31" t="n"/>
      <c r="K37" s="28" t="n"/>
      <c r="L37" s="28" t="n"/>
      <c r="M37" s="34">
        <f>IF(I37="","",I37+J37)</f>
        <v/>
      </c>
      <c r="N37" s="35">
        <f>IF(C37="Trasferimento interno","Movimentazione",IF(OR(C37="Acquisto",C37="Vendita",C37="Swap"),"Operazione imponibile",IF(C37="Fee","Commissione",IF(OR(C37="Reward",C37="Staking",C37="Airdrop"),"Reddito/Reward","Rettifica"))))</f>
        <v/>
      </c>
      <c r="O37" s="35">
        <f>IF(K37&lt;&gt;"","Da verificare","")</f>
        <v/>
      </c>
    </row>
    <row r="38" ht="18" customHeight="1">
      <c r="A38" s="28" t="n"/>
      <c r="B38" s="29" t="n"/>
      <c r="C38" s="28" t="n"/>
      <c r="D38" s="28" t="n"/>
      <c r="E38" s="28" t="n"/>
      <c r="F38" s="28" t="n"/>
      <c r="G38" s="30" t="n"/>
      <c r="H38" s="31" t="n"/>
      <c r="I38" s="32">
        <f>IF(AND(B38&lt;&gt;"",G38&lt;&gt;"",H38&lt;&gt;""),G38*H38,"")</f>
        <v/>
      </c>
      <c r="J38" s="31" t="n"/>
      <c r="K38" s="28" t="n"/>
      <c r="L38" s="28" t="n"/>
      <c r="M38" s="32">
        <f>IF(I38="","",I38+J38)</f>
        <v/>
      </c>
      <c r="N38" s="33">
        <f>IF(C38="Trasferimento interno","Movimentazione",IF(OR(C38="Acquisto",C38="Vendita",C38="Swap"),"Operazione imponibile",IF(C38="Fee","Commissione",IF(OR(C38="Reward",C38="Staking",C38="Airdrop"),"Reddito/Reward","Rettifica"))))</f>
        <v/>
      </c>
      <c r="O38" s="33">
        <f>IF(K38&lt;&gt;"","Da verificare","")</f>
        <v/>
      </c>
    </row>
    <row r="39" ht="18" customHeight="1">
      <c r="A39" s="28" t="n"/>
      <c r="B39" s="29" t="n"/>
      <c r="C39" s="28" t="n"/>
      <c r="D39" s="28" t="n"/>
      <c r="E39" s="28" t="n"/>
      <c r="F39" s="28" t="n"/>
      <c r="G39" s="30" t="n"/>
      <c r="H39" s="31" t="n"/>
      <c r="I39" s="34">
        <f>IF(AND(B39&lt;&gt;"",G39&lt;&gt;"",H39&lt;&gt;""),G39*H39,"")</f>
        <v/>
      </c>
      <c r="J39" s="31" t="n"/>
      <c r="K39" s="28" t="n"/>
      <c r="L39" s="28" t="n"/>
      <c r="M39" s="34">
        <f>IF(I39="","",I39+J39)</f>
        <v/>
      </c>
      <c r="N39" s="35">
        <f>IF(C39="Trasferimento interno","Movimentazione",IF(OR(C39="Acquisto",C39="Vendita",C39="Swap"),"Operazione imponibile",IF(C39="Fee","Commissione",IF(OR(C39="Reward",C39="Staking",C39="Airdrop"),"Reddito/Reward","Rettifica"))))</f>
        <v/>
      </c>
      <c r="O39" s="35">
        <f>IF(K39&lt;&gt;"","Da verificare","")</f>
        <v/>
      </c>
    </row>
    <row r="40" ht="18" customHeight="1">
      <c r="A40" s="28" t="n"/>
      <c r="B40" s="29" t="n"/>
      <c r="C40" s="28" t="n"/>
      <c r="D40" s="28" t="n"/>
      <c r="E40" s="28" t="n"/>
      <c r="F40" s="28" t="n"/>
      <c r="G40" s="30" t="n"/>
      <c r="H40" s="31" t="n"/>
      <c r="I40" s="32">
        <f>IF(AND(B40&lt;&gt;"",G40&lt;&gt;"",H40&lt;&gt;""),G40*H40,"")</f>
        <v/>
      </c>
      <c r="J40" s="31" t="n"/>
      <c r="K40" s="28" t="n"/>
      <c r="L40" s="28" t="n"/>
      <c r="M40" s="32">
        <f>IF(I40="","",I40+J40)</f>
        <v/>
      </c>
      <c r="N40" s="33">
        <f>IF(C40="Trasferimento interno","Movimentazione",IF(OR(C40="Acquisto",C40="Vendita",C40="Swap"),"Operazione imponibile",IF(C40="Fee","Commissione",IF(OR(C40="Reward",C40="Staking",C40="Airdrop"),"Reddito/Reward","Rettifica"))))</f>
        <v/>
      </c>
      <c r="O40" s="33">
        <f>IF(K40&lt;&gt;"","Da verificare","")</f>
        <v/>
      </c>
    </row>
    <row r="41" ht="18" customHeight="1">
      <c r="A41" s="28" t="n"/>
      <c r="B41" s="29" t="n"/>
      <c r="C41" s="28" t="n"/>
      <c r="D41" s="28" t="n"/>
      <c r="E41" s="28" t="n"/>
      <c r="F41" s="28" t="n"/>
      <c r="G41" s="30" t="n"/>
      <c r="H41" s="31" t="n"/>
      <c r="I41" s="34">
        <f>IF(AND(B41&lt;&gt;"",G41&lt;&gt;"",H41&lt;&gt;""),G41*H41,"")</f>
        <v/>
      </c>
      <c r="J41" s="31" t="n"/>
      <c r="K41" s="28" t="n"/>
      <c r="L41" s="28" t="n"/>
      <c r="M41" s="34">
        <f>IF(I41="","",I41+J41)</f>
        <v/>
      </c>
      <c r="N41" s="35">
        <f>IF(C41="Trasferimento interno","Movimentazione",IF(OR(C41="Acquisto",C41="Vendita",C41="Swap"),"Operazione imponibile",IF(C41="Fee","Commissione",IF(OR(C41="Reward",C41="Staking",C41="Airdrop"),"Reddito/Reward","Rettifica"))))</f>
        <v/>
      </c>
      <c r="O41" s="35">
        <f>IF(K41&lt;&gt;"","Da verificare","")</f>
        <v/>
      </c>
    </row>
    <row r="42" ht="18" customHeight="1">
      <c r="A42" s="28" t="n"/>
      <c r="B42" s="29" t="n"/>
      <c r="C42" s="28" t="n"/>
      <c r="D42" s="28" t="n"/>
      <c r="E42" s="28" t="n"/>
      <c r="F42" s="28" t="n"/>
      <c r="G42" s="30" t="n"/>
      <c r="H42" s="31" t="n"/>
      <c r="I42" s="32">
        <f>IF(AND(B42&lt;&gt;"",G42&lt;&gt;"",H42&lt;&gt;""),G42*H42,"")</f>
        <v/>
      </c>
      <c r="J42" s="31" t="n"/>
      <c r="K42" s="28" t="n"/>
      <c r="L42" s="28" t="n"/>
      <c r="M42" s="32">
        <f>IF(I42="","",I42+J42)</f>
        <v/>
      </c>
      <c r="N42" s="33">
        <f>IF(C42="Trasferimento interno","Movimentazione",IF(OR(C42="Acquisto",C42="Vendita",C42="Swap"),"Operazione imponibile",IF(C42="Fee","Commissione",IF(OR(C42="Reward",C42="Staking",C42="Airdrop"),"Reddito/Reward","Rettifica"))))</f>
        <v/>
      </c>
      <c r="O42" s="33">
        <f>IF(K42&lt;&gt;"","Da verificare","")</f>
        <v/>
      </c>
    </row>
    <row r="43" ht="18" customHeight="1">
      <c r="A43" s="28" t="n"/>
      <c r="B43" s="29" t="n"/>
      <c r="C43" s="28" t="n"/>
      <c r="D43" s="28" t="n"/>
      <c r="E43" s="28" t="n"/>
      <c r="F43" s="28" t="n"/>
      <c r="G43" s="30" t="n"/>
      <c r="H43" s="31" t="n"/>
      <c r="I43" s="34">
        <f>IF(AND(B43&lt;&gt;"",G43&lt;&gt;"",H43&lt;&gt;""),G43*H43,"")</f>
        <v/>
      </c>
      <c r="J43" s="31" t="n"/>
      <c r="K43" s="28" t="n"/>
      <c r="L43" s="28" t="n"/>
      <c r="M43" s="34">
        <f>IF(I43="","",I43+J43)</f>
        <v/>
      </c>
      <c r="N43" s="35">
        <f>IF(C43="Trasferimento interno","Movimentazione",IF(OR(C43="Acquisto",C43="Vendita",C43="Swap"),"Operazione imponibile",IF(C43="Fee","Commissione",IF(OR(C43="Reward",C43="Staking",C43="Airdrop"),"Reddito/Reward","Rettifica"))))</f>
        <v/>
      </c>
      <c r="O43" s="35">
        <f>IF(K43&lt;&gt;"","Da verificare","")</f>
        <v/>
      </c>
    </row>
    <row r="44" ht="18" customHeight="1">
      <c r="A44" s="28" t="n"/>
      <c r="B44" s="29" t="n"/>
      <c r="C44" s="28" t="n"/>
      <c r="D44" s="28" t="n"/>
      <c r="E44" s="28" t="n"/>
      <c r="F44" s="28" t="n"/>
      <c r="G44" s="30" t="n"/>
      <c r="H44" s="31" t="n"/>
      <c r="I44" s="32">
        <f>IF(AND(B44&lt;&gt;"",G44&lt;&gt;"",H44&lt;&gt;""),G44*H44,"")</f>
        <v/>
      </c>
      <c r="J44" s="31" t="n"/>
      <c r="K44" s="28" t="n"/>
      <c r="L44" s="28" t="n"/>
      <c r="M44" s="32">
        <f>IF(I44="","",I44+J44)</f>
        <v/>
      </c>
      <c r="N44" s="33">
        <f>IF(C44="Trasferimento interno","Movimentazione",IF(OR(C44="Acquisto",C44="Vendita",C44="Swap"),"Operazione imponibile",IF(C44="Fee","Commissione",IF(OR(C44="Reward",C44="Staking",C44="Airdrop"),"Reddito/Reward","Rettifica"))))</f>
        <v/>
      </c>
      <c r="O44" s="33">
        <f>IF(K44&lt;&gt;"","Da verificare","")</f>
        <v/>
      </c>
    </row>
    <row r="45" ht="18" customHeight="1">
      <c r="A45" s="28" t="n"/>
      <c r="B45" s="29" t="n"/>
      <c r="C45" s="28" t="n"/>
      <c r="D45" s="28" t="n"/>
      <c r="E45" s="28" t="n"/>
      <c r="F45" s="28" t="n"/>
      <c r="G45" s="30" t="n"/>
      <c r="H45" s="31" t="n"/>
      <c r="I45" s="34">
        <f>IF(AND(B45&lt;&gt;"",G45&lt;&gt;"",H45&lt;&gt;""),G45*H45,"")</f>
        <v/>
      </c>
      <c r="J45" s="31" t="n"/>
      <c r="K45" s="28" t="n"/>
      <c r="L45" s="28" t="n"/>
      <c r="M45" s="34">
        <f>IF(I45="","",I45+J45)</f>
        <v/>
      </c>
      <c r="N45" s="35">
        <f>IF(C45="Trasferimento interno","Movimentazione",IF(OR(C45="Acquisto",C45="Vendita",C45="Swap"),"Operazione imponibile",IF(C45="Fee","Commissione",IF(OR(C45="Reward",C45="Staking",C45="Airdrop"),"Reddito/Reward","Rettifica"))))</f>
        <v/>
      </c>
      <c r="O45" s="35">
        <f>IF(K45&lt;&gt;"","Da verificare","")</f>
        <v/>
      </c>
    </row>
    <row r="46" ht="18" customHeight="1">
      <c r="A46" s="28" t="n"/>
      <c r="B46" s="29" t="n"/>
      <c r="C46" s="28" t="n"/>
      <c r="D46" s="28" t="n"/>
      <c r="E46" s="28" t="n"/>
      <c r="F46" s="28" t="n"/>
      <c r="G46" s="30" t="n"/>
      <c r="H46" s="31" t="n"/>
      <c r="I46" s="32">
        <f>IF(AND(B46&lt;&gt;"",G46&lt;&gt;"",H46&lt;&gt;""),G46*H46,"")</f>
        <v/>
      </c>
      <c r="J46" s="31" t="n"/>
      <c r="K46" s="28" t="n"/>
      <c r="L46" s="28" t="n"/>
      <c r="M46" s="32">
        <f>IF(I46="","",I46+J46)</f>
        <v/>
      </c>
      <c r="N46" s="33">
        <f>IF(C46="Trasferimento interno","Movimentazione",IF(OR(C46="Acquisto",C46="Vendita",C46="Swap"),"Operazione imponibile",IF(C46="Fee","Commissione",IF(OR(C46="Reward",C46="Staking",C46="Airdrop"),"Reddito/Reward","Rettifica"))))</f>
        <v/>
      </c>
      <c r="O46" s="33">
        <f>IF(K46&lt;&gt;"","Da verificare","")</f>
        <v/>
      </c>
    </row>
    <row r="47" ht="18" customHeight="1">
      <c r="A47" s="28" t="n"/>
      <c r="B47" s="29" t="n"/>
      <c r="C47" s="28" t="n"/>
      <c r="D47" s="28" t="n"/>
      <c r="E47" s="28" t="n"/>
      <c r="F47" s="28" t="n"/>
      <c r="G47" s="30" t="n"/>
      <c r="H47" s="31" t="n"/>
      <c r="I47" s="34">
        <f>IF(AND(B47&lt;&gt;"",G47&lt;&gt;"",H47&lt;&gt;""),G47*H47,"")</f>
        <v/>
      </c>
      <c r="J47" s="31" t="n"/>
      <c r="K47" s="28" t="n"/>
      <c r="L47" s="28" t="n"/>
      <c r="M47" s="34">
        <f>IF(I47="","",I47+J47)</f>
        <v/>
      </c>
      <c r="N47" s="35">
        <f>IF(C47="Trasferimento interno","Movimentazione",IF(OR(C47="Acquisto",C47="Vendita",C47="Swap"),"Operazione imponibile",IF(C47="Fee","Commissione",IF(OR(C47="Reward",C47="Staking",C47="Airdrop"),"Reddito/Reward","Rettifica"))))</f>
        <v/>
      </c>
      <c r="O47" s="35">
        <f>IF(K47&lt;&gt;"","Da verificare","")</f>
        <v/>
      </c>
    </row>
    <row r="48" ht="18" customHeight="1">
      <c r="A48" s="28" t="n"/>
      <c r="B48" s="29" t="n"/>
      <c r="C48" s="28" t="n"/>
      <c r="D48" s="28" t="n"/>
      <c r="E48" s="28" t="n"/>
      <c r="F48" s="28" t="n"/>
      <c r="G48" s="30" t="n"/>
      <c r="H48" s="31" t="n"/>
      <c r="I48" s="32">
        <f>IF(AND(B48&lt;&gt;"",G48&lt;&gt;"",H48&lt;&gt;""),G48*H48,"")</f>
        <v/>
      </c>
      <c r="J48" s="31" t="n"/>
      <c r="K48" s="28" t="n"/>
      <c r="L48" s="28" t="n"/>
      <c r="M48" s="32">
        <f>IF(I48="","",I48+J48)</f>
        <v/>
      </c>
      <c r="N48" s="33">
        <f>IF(C48="Trasferimento interno","Movimentazione",IF(OR(C48="Acquisto",C48="Vendita",C48="Swap"),"Operazione imponibile",IF(C48="Fee","Commissione",IF(OR(C48="Reward",C48="Staking",C48="Airdrop"),"Reddito/Reward","Rettifica"))))</f>
        <v/>
      </c>
      <c r="O48" s="33">
        <f>IF(K48&lt;&gt;"","Da verificare","")</f>
        <v/>
      </c>
    </row>
    <row r="49" ht="18" customHeight="1">
      <c r="A49" s="28" t="n"/>
      <c r="B49" s="29" t="n"/>
      <c r="C49" s="28" t="n"/>
      <c r="D49" s="28" t="n"/>
      <c r="E49" s="28" t="n"/>
      <c r="F49" s="28" t="n"/>
      <c r="G49" s="30" t="n"/>
      <c r="H49" s="31" t="n"/>
      <c r="I49" s="34">
        <f>IF(AND(B49&lt;&gt;"",G49&lt;&gt;"",H49&lt;&gt;""),G49*H49,"")</f>
        <v/>
      </c>
      <c r="J49" s="31" t="n"/>
      <c r="K49" s="28" t="n"/>
      <c r="L49" s="28" t="n"/>
      <c r="M49" s="34">
        <f>IF(I49="","",I49+J49)</f>
        <v/>
      </c>
      <c r="N49" s="35">
        <f>IF(C49="Trasferimento interno","Movimentazione",IF(OR(C49="Acquisto",C49="Vendita",C49="Swap"),"Operazione imponibile",IF(C49="Fee","Commissione",IF(OR(C49="Reward",C49="Staking",C49="Airdrop"),"Reddito/Reward","Rettifica"))))</f>
        <v/>
      </c>
      <c r="O49" s="35">
        <f>IF(K49&lt;&gt;"","Da verificare","")</f>
        <v/>
      </c>
    </row>
    <row r="50" ht="18" customHeight="1">
      <c r="A50" s="28" t="n"/>
      <c r="B50" s="29" t="n"/>
      <c r="C50" s="28" t="n"/>
      <c r="D50" s="28" t="n"/>
      <c r="E50" s="28" t="n"/>
      <c r="F50" s="28" t="n"/>
      <c r="G50" s="30" t="n"/>
      <c r="H50" s="31" t="n"/>
      <c r="I50" s="32">
        <f>IF(AND(B50&lt;&gt;"",G50&lt;&gt;"",H50&lt;&gt;""),G50*H50,"")</f>
        <v/>
      </c>
      <c r="J50" s="31" t="n"/>
      <c r="K50" s="28" t="n"/>
      <c r="L50" s="28" t="n"/>
      <c r="M50" s="32">
        <f>IF(I50="","",I50+J50)</f>
        <v/>
      </c>
      <c r="N50" s="33">
        <f>IF(C50="Trasferimento interno","Movimentazione",IF(OR(C50="Acquisto",C50="Vendita",C50="Swap"),"Operazione imponibile",IF(C50="Fee","Commissione",IF(OR(C50="Reward",C50="Staking",C50="Airdrop"),"Reddito/Reward","Rettifica"))))</f>
        <v/>
      </c>
      <c r="O50" s="33">
        <f>IF(K50&lt;&gt;"","Da verificare","")</f>
        <v/>
      </c>
    </row>
    <row r="51" ht="18" customHeight="1">
      <c r="A51" s="28" t="n"/>
      <c r="B51" s="29" t="n"/>
      <c r="C51" s="28" t="n"/>
      <c r="D51" s="28" t="n"/>
      <c r="E51" s="28" t="n"/>
      <c r="F51" s="28" t="n"/>
      <c r="G51" s="30" t="n"/>
      <c r="H51" s="31" t="n"/>
      <c r="I51" s="34">
        <f>IF(AND(B51&lt;&gt;"",G51&lt;&gt;"",H51&lt;&gt;""),G51*H51,"")</f>
        <v/>
      </c>
      <c r="J51" s="31" t="n"/>
      <c r="K51" s="28" t="n"/>
      <c r="L51" s="28" t="n"/>
      <c r="M51" s="34">
        <f>IF(I51="","",I51+J51)</f>
        <v/>
      </c>
      <c r="N51" s="35">
        <f>IF(C51="Trasferimento interno","Movimentazione",IF(OR(C51="Acquisto",C51="Vendita",C51="Swap"),"Operazione imponibile",IF(C51="Fee","Commissione",IF(OR(C51="Reward",C51="Staking",C51="Airdrop"),"Reddito/Reward","Rettifica"))))</f>
        <v/>
      </c>
      <c r="O51" s="35">
        <f>IF(K51&lt;&gt;"","Da verificare","")</f>
        <v/>
      </c>
    </row>
    <row r="52" ht="18" customHeight="1">
      <c r="A52" s="28" t="n"/>
      <c r="B52" s="29" t="n"/>
      <c r="C52" s="28" t="n"/>
      <c r="D52" s="28" t="n"/>
      <c r="E52" s="28" t="n"/>
      <c r="F52" s="28" t="n"/>
      <c r="G52" s="30" t="n"/>
      <c r="H52" s="31" t="n"/>
      <c r="I52" s="32">
        <f>IF(AND(B52&lt;&gt;"",G52&lt;&gt;"",H52&lt;&gt;""),G52*H52,"")</f>
        <v/>
      </c>
      <c r="J52" s="31" t="n"/>
      <c r="K52" s="28" t="n"/>
      <c r="L52" s="28" t="n"/>
      <c r="M52" s="32">
        <f>IF(I52="","",I52+J52)</f>
        <v/>
      </c>
      <c r="N52" s="33">
        <f>IF(C52="Trasferimento interno","Movimentazione",IF(OR(C52="Acquisto",C52="Vendita",C52="Swap"),"Operazione imponibile",IF(C52="Fee","Commissione",IF(OR(C52="Reward",C52="Staking",C52="Airdrop"),"Reddito/Reward","Rettifica"))))</f>
        <v/>
      </c>
      <c r="O52" s="33">
        <f>IF(K52&lt;&gt;"","Da verificare","")</f>
        <v/>
      </c>
    </row>
    <row r="53" ht="18" customHeight="1">
      <c r="A53" s="28" t="n"/>
      <c r="B53" s="29" t="n"/>
      <c r="C53" s="28" t="n"/>
      <c r="D53" s="28" t="n"/>
      <c r="E53" s="28" t="n"/>
      <c r="F53" s="28" t="n"/>
      <c r="G53" s="30" t="n"/>
      <c r="H53" s="31" t="n"/>
      <c r="I53" s="34">
        <f>IF(AND(B53&lt;&gt;"",G53&lt;&gt;"",H53&lt;&gt;""),G53*H53,"")</f>
        <v/>
      </c>
      <c r="J53" s="31" t="n"/>
      <c r="K53" s="28" t="n"/>
      <c r="L53" s="28" t="n"/>
      <c r="M53" s="34">
        <f>IF(I53="","",I53+J53)</f>
        <v/>
      </c>
      <c r="N53" s="35">
        <f>IF(C53="Trasferimento interno","Movimentazione",IF(OR(C53="Acquisto",C53="Vendita",C53="Swap"),"Operazione imponibile",IF(C53="Fee","Commissione",IF(OR(C53="Reward",C53="Staking",C53="Airdrop"),"Reddito/Reward","Rettifica"))))</f>
        <v/>
      </c>
      <c r="O53" s="35">
        <f>IF(K53&lt;&gt;"","Da verificare","")</f>
        <v/>
      </c>
    </row>
    <row r="54" ht="18" customHeight="1">
      <c r="A54" s="28" t="n"/>
      <c r="B54" s="29" t="n"/>
      <c r="C54" s="28" t="n"/>
      <c r="D54" s="28" t="n"/>
      <c r="E54" s="28" t="n"/>
      <c r="F54" s="28" t="n"/>
      <c r="G54" s="30" t="n"/>
      <c r="H54" s="31" t="n"/>
      <c r="I54" s="32">
        <f>IF(AND(B54&lt;&gt;"",G54&lt;&gt;"",H54&lt;&gt;""),G54*H54,"")</f>
        <v/>
      </c>
      <c r="J54" s="31" t="n"/>
      <c r="K54" s="28" t="n"/>
      <c r="L54" s="28" t="n"/>
      <c r="M54" s="32">
        <f>IF(I54="","",I54+J54)</f>
        <v/>
      </c>
      <c r="N54" s="33">
        <f>IF(C54="Trasferimento interno","Movimentazione",IF(OR(C54="Acquisto",C54="Vendita",C54="Swap"),"Operazione imponibile",IF(C54="Fee","Commissione",IF(OR(C54="Reward",C54="Staking",C54="Airdrop"),"Reddito/Reward","Rettifica"))))</f>
        <v/>
      </c>
      <c r="O54" s="33">
        <f>IF(K54&lt;&gt;"","Da verificare","")</f>
        <v/>
      </c>
    </row>
    <row r="55" ht="18" customHeight="1">
      <c r="A55" s="28" t="n"/>
      <c r="B55" s="29" t="n"/>
      <c r="C55" s="28" t="n"/>
      <c r="D55" s="28" t="n"/>
      <c r="E55" s="28" t="n"/>
      <c r="F55" s="28" t="n"/>
      <c r="G55" s="30" t="n"/>
      <c r="H55" s="31" t="n"/>
      <c r="I55" s="34">
        <f>IF(AND(B55&lt;&gt;"",G55&lt;&gt;"",H55&lt;&gt;""),G55*H55,"")</f>
        <v/>
      </c>
      <c r="J55" s="31" t="n"/>
      <c r="K55" s="28" t="n"/>
      <c r="L55" s="28" t="n"/>
      <c r="M55" s="34">
        <f>IF(I55="","",I55+J55)</f>
        <v/>
      </c>
      <c r="N55" s="35">
        <f>IF(C55="Trasferimento interno","Movimentazione",IF(OR(C55="Acquisto",C55="Vendita",C55="Swap"),"Operazione imponibile",IF(C55="Fee","Commissione",IF(OR(C55="Reward",C55="Staking",C55="Airdrop"),"Reddito/Reward","Rettifica"))))</f>
        <v/>
      </c>
      <c r="O55" s="35">
        <f>IF(K55&lt;&gt;"","Da verificare","")</f>
        <v/>
      </c>
    </row>
    <row r="56" ht="18" customHeight="1">
      <c r="A56" s="28" t="n"/>
      <c r="B56" s="29" t="n"/>
      <c r="C56" s="28" t="n"/>
      <c r="D56" s="28" t="n"/>
      <c r="E56" s="28" t="n"/>
      <c r="F56" s="28" t="n"/>
      <c r="G56" s="30" t="n"/>
      <c r="H56" s="31" t="n"/>
      <c r="I56" s="32">
        <f>IF(AND(B56&lt;&gt;"",G56&lt;&gt;"",H56&lt;&gt;""),G56*H56,"")</f>
        <v/>
      </c>
      <c r="J56" s="31" t="n"/>
      <c r="K56" s="28" t="n"/>
      <c r="L56" s="28" t="n"/>
      <c r="M56" s="32">
        <f>IF(I56="","",I56+J56)</f>
        <v/>
      </c>
      <c r="N56" s="33">
        <f>IF(C56="Trasferimento interno","Movimentazione",IF(OR(C56="Acquisto",C56="Vendita",C56="Swap"),"Operazione imponibile",IF(C56="Fee","Commissione",IF(OR(C56="Reward",C56="Staking",C56="Airdrop"),"Reddito/Reward","Rettifica"))))</f>
        <v/>
      </c>
      <c r="O56" s="33">
        <f>IF(K56&lt;&gt;"","Da verificare","")</f>
        <v/>
      </c>
    </row>
    <row r="57" ht="18" customHeight="1">
      <c r="A57" s="28" t="n"/>
      <c r="B57" s="29" t="n"/>
      <c r="C57" s="28" t="n"/>
      <c r="D57" s="28" t="n"/>
      <c r="E57" s="28" t="n"/>
      <c r="F57" s="28" t="n"/>
      <c r="G57" s="30" t="n"/>
      <c r="H57" s="31" t="n"/>
      <c r="I57" s="34">
        <f>IF(AND(B57&lt;&gt;"",G57&lt;&gt;"",H57&lt;&gt;""),G57*H57,"")</f>
        <v/>
      </c>
      <c r="J57" s="31" t="n"/>
      <c r="K57" s="28" t="n"/>
      <c r="L57" s="28" t="n"/>
      <c r="M57" s="34">
        <f>IF(I57="","",I57+J57)</f>
        <v/>
      </c>
      <c r="N57" s="35">
        <f>IF(C57="Trasferimento interno","Movimentazione",IF(OR(C57="Acquisto",C57="Vendita",C57="Swap"),"Operazione imponibile",IF(C57="Fee","Commissione",IF(OR(C57="Reward",C57="Staking",C57="Airdrop"),"Reddito/Reward","Rettifica"))))</f>
        <v/>
      </c>
      <c r="O57" s="35">
        <f>IF(K57&lt;&gt;"","Da verificare","")</f>
        <v/>
      </c>
    </row>
    <row r="58" ht="18" customHeight="1">
      <c r="A58" s="28" t="n"/>
      <c r="B58" s="29" t="n"/>
      <c r="C58" s="28" t="n"/>
      <c r="D58" s="28" t="n"/>
      <c r="E58" s="28" t="n"/>
      <c r="F58" s="28" t="n"/>
      <c r="G58" s="30" t="n"/>
      <c r="H58" s="31" t="n"/>
      <c r="I58" s="32">
        <f>IF(AND(B58&lt;&gt;"",G58&lt;&gt;"",H58&lt;&gt;""),G58*H58,"")</f>
        <v/>
      </c>
      <c r="J58" s="31" t="n"/>
      <c r="K58" s="28" t="n"/>
      <c r="L58" s="28" t="n"/>
      <c r="M58" s="32">
        <f>IF(I58="","",I58+J58)</f>
        <v/>
      </c>
      <c r="N58" s="33">
        <f>IF(C58="Trasferimento interno","Movimentazione",IF(OR(C58="Acquisto",C58="Vendita",C58="Swap"),"Operazione imponibile",IF(C58="Fee","Commissione",IF(OR(C58="Reward",C58="Staking",C58="Airdrop"),"Reddito/Reward","Rettifica"))))</f>
        <v/>
      </c>
      <c r="O58" s="33">
        <f>IF(K58&lt;&gt;"","Da verificare","")</f>
        <v/>
      </c>
    </row>
    <row r="59" ht="18" customHeight="1">
      <c r="A59" s="28" t="n"/>
      <c r="B59" s="29" t="n"/>
      <c r="C59" s="28" t="n"/>
      <c r="D59" s="28" t="n"/>
      <c r="E59" s="28" t="n"/>
      <c r="F59" s="28" t="n"/>
      <c r="G59" s="30" t="n"/>
      <c r="H59" s="31" t="n"/>
      <c r="I59" s="34">
        <f>IF(AND(B59&lt;&gt;"",G59&lt;&gt;"",H59&lt;&gt;""),G59*H59,"")</f>
        <v/>
      </c>
      <c r="J59" s="31" t="n"/>
      <c r="K59" s="28" t="n"/>
      <c r="L59" s="28" t="n"/>
      <c r="M59" s="34">
        <f>IF(I59="","",I59+J59)</f>
        <v/>
      </c>
      <c r="N59" s="35">
        <f>IF(C59="Trasferimento interno","Movimentazione",IF(OR(C59="Acquisto",C59="Vendita",C59="Swap"),"Operazione imponibile",IF(C59="Fee","Commissione",IF(OR(C59="Reward",C59="Staking",C59="Airdrop"),"Reddito/Reward","Rettifica"))))</f>
        <v/>
      </c>
      <c r="O59" s="35">
        <f>IF(K59&lt;&gt;"","Da verificare","")</f>
        <v/>
      </c>
    </row>
    <row r="60" ht="18" customHeight="1">
      <c r="A60" s="28" t="n"/>
      <c r="B60" s="29" t="n"/>
      <c r="C60" s="28" t="n"/>
      <c r="D60" s="28" t="n"/>
      <c r="E60" s="28" t="n"/>
      <c r="F60" s="28" t="n"/>
      <c r="G60" s="30" t="n"/>
      <c r="H60" s="31" t="n"/>
      <c r="I60" s="32">
        <f>IF(AND(B60&lt;&gt;"",G60&lt;&gt;"",H60&lt;&gt;""),G60*H60,"")</f>
        <v/>
      </c>
      <c r="J60" s="31" t="n"/>
      <c r="K60" s="28" t="n"/>
      <c r="L60" s="28" t="n"/>
      <c r="M60" s="32">
        <f>IF(I60="","",I60+J60)</f>
        <v/>
      </c>
      <c r="N60" s="33">
        <f>IF(C60="Trasferimento interno","Movimentazione",IF(OR(C60="Acquisto",C60="Vendita",C60="Swap"),"Operazione imponibile",IF(C60="Fee","Commissione",IF(OR(C60="Reward",C60="Staking",C60="Airdrop"),"Reddito/Reward","Rettifica"))))</f>
        <v/>
      </c>
      <c r="O60" s="33">
        <f>IF(K60&lt;&gt;"","Da verificare","")</f>
        <v/>
      </c>
    </row>
    <row r="61" ht="18" customHeight="1">
      <c r="A61" s="28" t="n"/>
      <c r="B61" s="29" t="n"/>
      <c r="C61" s="28" t="n"/>
      <c r="D61" s="28" t="n"/>
      <c r="E61" s="28" t="n"/>
      <c r="F61" s="28" t="n"/>
      <c r="G61" s="30" t="n"/>
      <c r="H61" s="31" t="n"/>
      <c r="I61" s="34">
        <f>IF(AND(B61&lt;&gt;"",G61&lt;&gt;"",H61&lt;&gt;""),G61*H61,"")</f>
        <v/>
      </c>
      <c r="J61" s="31" t="n"/>
      <c r="K61" s="28" t="n"/>
      <c r="L61" s="28" t="n"/>
      <c r="M61" s="34">
        <f>IF(I61="","",I61+J61)</f>
        <v/>
      </c>
      <c r="N61" s="35">
        <f>IF(C61="Trasferimento interno","Movimentazione",IF(OR(C61="Acquisto",C61="Vendita",C61="Swap"),"Operazione imponibile",IF(C61="Fee","Commissione",IF(OR(C61="Reward",C61="Staking",C61="Airdrop"),"Reddito/Reward","Rettifica"))))</f>
        <v/>
      </c>
      <c r="O61" s="35">
        <f>IF(K61&lt;&gt;"","Da verificare","")</f>
        <v/>
      </c>
    </row>
    <row r="62" ht="18" customHeight="1">
      <c r="A62" s="28" t="n"/>
      <c r="B62" s="29" t="n"/>
      <c r="C62" s="28" t="n"/>
      <c r="D62" s="28" t="n"/>
      <c r="E62" s="28" t="n"/>
      <c r="F62" s="28" t="n"/>
      <c r="G62" s="30" t="n"/>
      <c r="H62" s="31" t="n"/>
      <c r="I62" s="32">
        <f>IF(AND(B62&lt;&gt;"",G62&lt;&gt;"",H62&lt;&gt;""),G62*H62,"")</f>
        <v/>
      </c>
      <c r="J62" s="31" t="n"/>
      <c r="K62" s="28" t="n"/>
      <c r="L62" s="28" t="n"/>
      <c r="M62" s="32">
        <f>IF(I62="","",I62+J62)</f>
        <v/>
      </c>
      <c r="N62" s="33">
        <f>IF(C62="Trasferimento interno","Movimentazione",IF(OR(C62="Acquisto",C62="Vendita",C62="Swap"),"Operazione imponibile",IF(C62="Fee","Commissione",IF(OR(C62="Reward",C62="Staking",C62="Airdrop"),"Reddito/Reward","Rettifica"))))</f>
        <v/>
      </c>
      <c r="O62" s="33">
        <f>IF(K62&lt;&gt;"","Da verificare","")</f>
        <v/>
      </c>
    </row>
    <row r="63" ht="18" customHeight="1">
      <c r="A63" s="28" t="n"/>
      <c r="B63" s="29" t="n"/>
      <c r="C63" s="28" t="n"/>
      <c r="D63" s="28" t="n"/>
      <c r="E63" s="28" t="n"/>
      <c r="F63" s="28" t="n"/>
      <c r="G63" s="30" t="n"/>
      <c r="H63" s="31" t="n"/>
      <c r="I63" s="34">
        <f>IF(AND(B63&lt;&gt;"",G63&lt;&gt;"",H63&lt;&gt;""),G63*H63,"")</f>
        <v/>
      </c>
      <c r="J63" s="31" t="n"/>
      <c r="K63" s="28" t="n"/>
      <c r="L63" s="28" t="n"/>
      <c r="M63" s="34">
        <f>IF(I63="","",I63+J63)</f>
        <v/>
      </c>
      <c r="N63" s="35">
        <f>IF(C63="Trasferimento interno","Movimentazione",IF(OR(C63="Acquisto",C63="Vendita",C63="Swap"),"Operazione imponibile",IF(C63="Fee","Commissione",IF(OR(C63="Reward",C63="Staking",C63="Airdrop"),"Reddito/Reward","Rettifica"))))</f>
        <v/>
      </c>
      <c r="O63" s="35">
        <f>IF(K63&lt;&gt;"","Da verificare","")</f>
        <v/>
      </c>
    </row>
    <row r="64" ht="18" customHeight="1">
      <c r="A64" s="28" t="n"/>
      <c r="B64" s="29" t="n"/>
      <c r="C64" s="28" t="n"/>
      <c r="D64" s="28" t="n"/>
      <c r="E64" s="28" t="n"/>
      <c r="F64" s="28" t="n"/>
      <c r="G64" s="30" t="n"/>
      <c r="H64" s="31" t="n"/>
      <c r="I64" s="32">
        <f>IF(AND(B64&lt;&gt;"",G64&lt;&gt;"",H64&lt;&gt;""),G64*H64,"")</f>
        <v/>
      </c>
      <c r="J64" s="31" t="n"/>
      <c r="K64" s="28" t="n"/>
      <c r="L64" s="28" t="n"/>
      <c r="M64" s="32">
        <f>IF(I64="","",I64+J64)</f>
        <v/>
      </c>
      <c r="N64" s="33">
        <f>IF(C64="Trasferimento interno","Movimentazione",IF(OR(C64="Acquisto",C64="Vendita",C64="Swap"),"Operazione imponibile",IF(C64="Fee","Commissione",IF(OR(C64="Reward",C64="Staking",C64="Airdrop"),"Reddito/Reward","Rettifica"))))</f>
        <v/>
      </c>
      <c r="O64" s="33">
        <f>IF(K64&lt;&gt;"","Da verificare","")</f>
        <v/>
      </c>
    </row>
    <row r="65" ht="18" customHeight="1">
      <c r="A65" s="28" t="n"/>
      <c r="B65" s="29" t="n"/>
      <c r="C65" s="28" t="n"/>
      <c r="D65" s="28" t="n"/>
      <c r="E65" s="28" t="n"/>
      <c r="F65" s="28" t="n"/>
      <c r="G65" s="30" t="n"/>
      <c r="H65" s="31" t="n"/>
      <c r="I65" s="34">
        <f>IF(AND(B65&lt;&gt;"",G65&lt;&gt;"",H65&lt;&gt;""),G65*H65,"")</f>
        <v/>
      </c>
      <c r="J65" s="31" t="n"/>
      <c r="K65" s="28" t="n"/>
      <c r="L65" s="28" t="n"/>
      <c r="M65" s="34">
        <f>IF(I65="","",I65+J65)</f>
        <v/>
      </c>
      <c r="N65" s="35">
        <f>IF(C65="Trasferimento interno","Movimentazione",IF(OR(C65="Acquisto",C65="Vendita",C65="Swap"),"Operazione imponibile",IF(C65="Fee","Commissione",IF(OR(C65="Reward",C65="Staking",C65="Airdrop"),"Reddito/Reward","Rettifica"))))</f>
        <v/>
      </c>
      <c r="O65" s="35">
        <f>IF(K65&lt;&gt;"","Da verificare","")</f>
        <v/>
      </c>
    </row>
    <row r="66" ht="18" customHeight="1">
      <c r="A66" s="28" t="n"/>
      <c r="B66" s="29" t="n"/>
      <c r="C66" s="28" t="n"/>
      <c r="D66" s="28" t="n"/>
      <c r="E66" s="28" t="n"/>
      <c r="F66" s="28" t="n"/>
      <c r="G66" s="30" t="n"/>
      <c r="H66" s="31" t="n"/>
      <c r="I66" s="32">
        <f>IF(AND(B66&lt;&gt;"",G66&lt;&gt;"",H66&lt;&gt;""),G66*H66,"")</f>
        <v/>
      </c>
      <c r="J66" s="31" t="n"/>
      <c r="K66" s="28" t="n"/>
      <c r="L66" s="28" t="n"/>
      <c r="M66" s="32">
        <f>IF(I66="","",I66+J66)</f>
        <v/>
      </c>
      <c r="N66" s="33">
        <f>IF(C66="Trasferimento interno","Movimentazione",IF(OR(C66="Acquisto",C66="Vendita",C66="Swap"),"Operazione imponibile",IF(C66="Fee","Commissione",IF(OR(C66="Reward",C66="Staking",C66="Airdrop"),"Reddito/Reward","Rettifica"))))</f>
        <v/>
      </c>
      <c r="O66" s="33">
        <f>IF(K66&lt;&gt;"","Da verificare","")</f>
        <v/>
      </c>
    </row>
    <row r="67" ht="18" customHeight="1">
      <c r="A67" s="28" t="n"/>
      <c r="B67" s="29" t="n"/>
      <c r="C67" s="28" t="n"/>
      <c r="D67" s="28" t="n"/>
      <c r="E67" s="28" t="n"/>
      <c r="F67" s="28" t="n"/>
      <c r="G67" s="30" t="n"/>
      <c r="H67" s="31" t="n"/>
      <c r="I67" s="34">
        <f>IF(AND(B67&lt;&gt;"",G67&lt;&gt;"",H67&lt;&gt;""),G67*H67,"")</f>
        <v/>
      </c>
      <c r="J67" s="31" t="n"/>
      <c r="K67" s="28" t="n"/>
      <c r="L67" s="28" t="n"/>
      <c r="M67" s="34">
        <f>IF(I67="","",I67+J67)</f>
        <v/>
      </c>
      <c r="N67" s="35">
        <f>IF(C67="Trasferimento interno","Movimentazione",IF(OR(C67="Acquisto",C67="Vendita",C67="Swap"),"Operazione imponibile",IF(C67="Fee","Commissione",IF(OR(C67="Reward",C67="Staking",C67="Airdrop"),"Reddito/Reward","Rettifica"))))</f>
        <v/>
      </c>
      <c r="O67" s="35">
        <f>IF(K67&lt;&gt;"","Da verificare","")</f>
        <v/>
      </c>
    </row>
    <row r="68" ht="18" customHeight="1">
      <c r="A68" s="28" t="n"/>
      <c r="B68" s="29" t="n"/>
      <c r="C68" s="28" t="n"/>
      <c r="D68" s="28" t="n"/>
      <c r="E68" s="28" t="n"/>
      <c r="F68" s="28" t="n"/>
      <c r="G68" s="30" t="n"/>
      <c r="H68" s="31" t="n"/>
      <c r="I68" s="32">
        <f>IF(AND(B68&lt;&gt;"",G68&lt;&gt;"",H68&lt;&gt;""),G68*H68,"")</f>
        <v/>
      </c>
      <c r="J68" s="31" t="n"/>
      <c r="K68" s="28" t="n"/>
      <c r="L68" s="28" t="n"/>
      <c r="M68" s="32">
        <f>IF(I68="","",I68+J68)</f>
        <v/>
      </c>
      <c r="N68" s="33">
        <f>IF(C68="Trasferimento interno","Movimentazione",IF(OR(C68="Acquisto",C68="Vendita",C68="Swap"),"Operazione imponibile",IF(C68="Fee","Commissione",IF(OR(C68="Reward",C68="Staking",C68="Airdrop"),"Reddito/Reward","Rettifica"))))</f>
        <v/>
      </c>
      <c r="O68" s="33">
        <f>IF(K68&lt;&gt;"","Da verificare","")</f>
        <v/>
      </c>
    </row>
    <row r="69" ht="18" customHeight="1">
      <c r="A69" s="28" t="n"/>
      <c r="B69" s="29" t="n"/>
      <c r="C69" s="28" t="n"/>
      <c r="D69" s="28" t="n"/>
      <c r="E69" s="28" t="n"/>
      <c r="F69" s="28" t="n"/>
      <c r="G69" s="30" t="n"/>
      <c r="H69" s="31" t="n"/>
      <c r="I69" s="34">
        <f>IF(AND(B69&lt;&gt;"",G69&lt;&gt;"",H69&lt;&gt;""),G69*H69,"")</f>
        <v/>
      </c>
      <c r="J69" s="31" t="n"/>
      <c r="K69" s="28" t="n"/>
      <c r="L69" s="28" t="n"/>
      <c r="M69" s="34">
        <f>IF(I69="","",I69+J69)</f>
        <v/>
      </c>
      <c r="N69" s="35">
        <f>IF(C69="Trasferimento interno","Movimentazione",IF(OR(C69="Acquisto",C69="Vendita",C69="Swap"),"Operazione imponibile",IF(C69="Fee","Commissione",IF(OR(C69="Reward",C69="Staking",C69="Airdrop"),"Reddito/Reward","Rettifica"))))</f>
        <v/>
      </c>
      <c r="O69" s="35">
        <f>IF(K69&lt;&gt;"","Da verificare","")</f>
        <v/>
      </c>
    </row>
    <row r="70" ht="18" customHeight="1">
      <c r="A70" s="28" t="n"/>
      <c r="B70" s="29" t="n"/>
      <c r="C70" s="28" t="n"/>
      <c r="D70" s="28" t="n"/>
      <c r="E70" s="28" t="n"/>
      <c r="F70" s="28" t="n"/>
      <c r="G70" s="30" t="n"/>
      <c r="H70" s="31" t="n"/>
      <c r="I70" s="32">
        <f>IF(AND(B70&lt;&gt;"",G70&lt;&gt;"",H70&lt;&gt;""),G70*H70,"")</f>
        <v/>
      </c>
      <c r="J70" s="31" t="n"/>
      <c r="K70" s="28" t="n"/>
      <c r="L70" s="28" t="n"/>
      <c r="M70" s="32">
        <f>IF(I70="","",I70+J70)</f>
        <v/>
      </c>
      <c r="N70" s="33">
        <f>IF(C70="Trasferimento interno","Movimentazione",IF(OR(C70="Acquisto",C70="Vendita",C70="Swap"),"Operazione imponibile",IF(C70="Fee","Commissione",IF(OR(C70="Reward",C70="Staking",C70="Airdrop"),"Reddito/Reward","Rettifica"))))</f>
        <v/>
      </c>
      <c r="O70" s="33">
        <f>IF(K70&lt;&gt;"","Da verificare","")</f>
        <v/>
      </c>
    </row>
    <row r="71" ht="18" customHeight="1">
      <c r="A71" s="28" t="n"/>
      <c r="B71" s="29" t="n"/>
      <c r="C71" s="28" t="n"/>
      <c r="D71" s="28" t="n"/>
      <c r="E71" s="28" t="n"/>
      <c r="F71" s="28" t="n"/>
      <c r="G71" s="30" t="n"/>
      <c r="H71" s="31" t="n"/>
      <c r="I71" s="34">
        <f>IF(AND(B71&lt;&gt;"",G71&lt;&gt;"",H71&lt;&gt;""),G71*H71,"")</f>
        <v/>
      </c>
      <c r="J71" s="31" t="n"/>
      <c r="K71" s="28" t="n"/>
      <c r="L71" s="28" t="n"/>
      <c r="M71" s="34">
        <f>IF(I71="","",I71+J71)</f>
        <v/>
      </c>
      <c r="N71" s="35">
        <f>IF(C71="Trasferimento interno","Movimentazione",IF(OR(C71="Acquisto",C71="Vendita",C71="Swap"),"Operazione imponibile",IF(C71="Fee","Commissione",IF(OR(C71="Reward",C71="Staking",C71="Airdrop"),"Reddito/Reward","Rettifica"))))</f>
        <v/>
      </c>
      <c r="O71" s="35">
        <f>IF(K71&lt;&gt;"","Da verificare","")</f>
        <v/>
      </c>
    </row>
    <row r="72" ht="18" customHeight="1">
      <c r="A72" s="28" t="n"/>
      <c r="B72" s="29" t="n"/>
      <c r="C72" s="28" t="n"/>
      <c r="D72" s="28" t="n"/>
      <c r="E72" s="28" t="n"/>
      <c r="F72" s="28" t="n"/>
      <c r="G72" s="30" t="n"/>
      <c r="H72" s="31" t="n"/>
      <c r="I72" s="32">
        <f>IF(AND(B72&lt;&gt;"",G72&lt;&gt;"",H72&lt;&gt;""),G72*H72,"")</f>
        <v/>
      </c>
      <c r="J72" s="31" t="n"/>
      <c r="K72" s="28" t="n"/>
      <c r="L72" s="28" t="n"/>
      <c r="M72" s="32">
        <f>IF(I72="","",I72+J72)</f>
        <v/>
      </c>
      <c r="N72" s="33">
        <f>IF(C72="Trasferimento interno","Movimentazione",IF(OR(C72="Acquisto",C72="Vendita",C72="Swap"),"Operazione imponibile",IF(C72="Fee","Commissione",IF(OR(C72="Reward",C72="Staking",C72="Airdrop"),"Reddito/Reward","Rettifica"))))</f>
        <v/>
      </c>
      <c r="O72" s="33">
        <f>IF(K72&lt;&gt;"","Da verificare","")</f>
        <v/>
      </c>
    </row>
    <row r="73" ht="18" customHeight="1">
      <c r="A73" s="28" t="n"/>
      <c r="B73" s="29" t="n"/>
      <c r="C73" s="28" t="n"/>
      <c r="D73" s="28" t="n"/>
      <c r="E73" s="28" t="n"/>
      <c r="F73" s="28" t="n"/>
      <c r="G73" s="30" t="n"/>
      <c r="H73" s="31" t="n"/>
      <c r="I73" s="34">
        <f>IF(AND(B73&lt;&gt;"",G73&lt;&gt;"",H73&lt;&gt;""),G73*H73,"")</f>
        <v/>
      </c>
      <c r="J73" s="31" t="n"/>
      <c r="K73" s="28" t="n"/>
      <c r="L73" s="28" t="n"/>
      <c r="M73" s="34">
        <f>IF(I73="","",I73+J73)</f>
        <v/>
      </c>
      <c r="N73" s="35">
        <f>IF(C73="Trasferimento interno","Movimentazione",IF(OR(C73="Acquisto",C73="Vendita",C73="Swap"),"Operazione imponibile",IF(C73="Fee","Commissione",IF(OR(C73="Reward",C73="Staking",C73="Airdrop"),"Reddito/Reward","Rettifica"))))</f>
        <v/>
      </c>
      <c r="O73" s="35">
        <f>IF(K73&lt;&gt;"","Da verificare","")</f>
        <v/>
      </c>
    </row>
    <row r="74" ht="18" customHeight="1">
      <c r="A74" s="28" t="n"/>
      <c r="B74" s="29" t="n"/>
      <c r="C74" s="28" t="n"/>
      <c r="D74" s="28" t="n"/>
      <c r="E74" s="28" t="n"/>
      <c r="F74" s="28" t="n"/>
      <c r="G74" s="30" t="n"/>
      <c r="H74" s="31" t="n"/>
      <c r="I74" s="32">
        <f>IF(AND(B74&lt;&gt;"",G74&lt;&gt;"",H74&lt;&gt;""),G74*H74,"")</f>
        <v/>
      </c>
      <c r="J74" s="31" t="n"/>
      <c r="K74" s="28" t="n"/>
      <c r="L74" s="28" t="n"/>
      <c r="M74" s="32">
        <f>IF(I74="","",I74+J74)</f>
        <v/>
      </c>
      <c r="N74" s="33">
        <f>IF(C74="Trasferimento interno","Movimentazione",IF(OR(C74="Acquisto",C74="Vendita",C74="Swap"),"Operazione imponibile",IF(C74="Fee","Commissione",IF(OR(C74="Reward",C74="Staking",C74="Airdrop"),"Reddito/Reward","Rettifica"))))</f>
        <v/>
      </c>
      <c r="O74" s="33">
        <f>IF(K74&lt;&gt;"","Da verificare","")</f>
        <v/>
      </c>
    </row>
    <row r="75" ht="18" customHeight="1">
      <c r="A75" s="28" t="n"/>
      <c r="B75" s="29" t="n"/>
      <c r="C75" s="28" t="n"/>
      <c r="D75" s="28" t="n"/>
      <c r="E75" s="28" t="n"/>
      <c r="F75" s="28" t="n"/>
      <c r="G75" s="30" t="n"/>
      <c r="H75" s="31" t="n"/>
      <c r="I75" s="34">
        <f>IF(AND(B75&lt;&gt;"",G75&lt;&gt;"",H75&lt;&gt;""),G75*H75,"")</f>
        <v/>
      </c>
      <c r="J75" s="31" t="n"/>
      <c r="K75" s="28" t="n"/>
      <c r="L75" s="28" t="n"/>
      <c r="M75" s="34">
        <f>IF(I75="","",I75+J75)</f>
        <v/>
      </c>
      <c r="N75" s="35">
        <f>IF(C75="Trasferimento interno","Movimentazione",IF(OR(C75="Acquisto",C75="Vendita",C75="Swap"),"Operazione imponibile",IF(C75="Fee","Commissione",IF(OR(C75="Reward",C75="Staking",C75="Airdrop"),"Reddito/Reward","Rettifica"))))</f>
        <v/>
      </c>
      <c r="O75" s="35">
        <f>IF(K75&lt;&gt;"","Da verificare","")</f>
        <v/>
      </c>
    </row>
    <row r="76" ht="18" customHeight="1">
      <c r="A76" s="28" t="n"/>
      <c r="B76" s="29" t="n"/>
      <c r="C76" s="28" t="n"/>
      <c r="D76" s="28" t="n"/>
      <c r="E76" s="28" t="n"/>
      <c r="F76" s="28" t="n"/>
      <c r="G76" s="30" t="n"/>
      <c r="H76" s="31" t="n"/>
      <c r="I76" s="32">
        <f>IF(AND(B76&lt;&gt;"",G76&lt;&gt;"",H76&lt;&gt;""),G76*H76,"")</f>
        <v/>
      </c>
      <c r="J76" s="31" t="n"/>
      <c r="K76" s="28" t="n"/>
      <c r="L76" s="28" t="n"/>
      <c r="M76" s="32">
        <f>IF(I76="","",I76+J76)</f>
        <v/>
      </c>
      <c r="N76" s="33">
        <f>IF(C76="Trasferimento interno","Movimentazione",IF(OR(C76="Acquisto",C76="Vendita",C76="Swap"),"Operazione imponibile",IF(C76="Fee","Commissione",IF(OR(C76="Reward",C76="Staking",C76="Airdrop"),"Reddito/Reward","Rettifica"))))</f>
        <v/>
      </c>
      <c r="O76" s="33">
        <f>IF(K76&lt;&gt;"","Da verificare","")</f>
        <v/>
      </c>
    </row>
    <row r="77" ht="18" customHeight="1">
      <c r="A77" s="28" t="n"/>
      <c r="B77" s="29" t="n"/>
      <c r="C77" s="28" t="n"/>
      <c r="D77" s="28" t="n"/>
      <c r="E77" s="28" t="n"/>
      <c r="F77" s="28" t="n"/>
      <c r="G77" s="30" t="n"/>
      <c r="H77" s="31" t="n"/>
      <c r="I77" s="34">
        <f>IF(AND(B77&lt;&gt;"",G77&lt;&gt;"",H77&lt;&gt;""),G77*H77,"")</f>
        <v/>
      </c>
      <c r="J77" s="31" t="n"/>
      <c r="K77" s="28" t="n"/>
      <c r="L77" s="28" t="n"/>
      <c r="M77" s="34">
        <f>IF(I77="","",I77+J77)</f>
        <v/>
      </c>
      <c r="N77" s="35">
        <f>IF(C77="Trasferimento interno","Movimentazione",IF(OR(C77="Acquisto",C77="Vendita",C77="Swap"),"Operazione imponibile",IF(C77="Fee","Commissione",IF(OR(C77="Reward",C77="Staking",C77="Airdrop"),"Reddito/Reward","Rettifica"))))</f>
        <v/>
      </c>
      <c r="O77" s="35">
        <f>IF(K77&lt;&gt;"","Da verificare","")</f>
        <v/>
      </c>
    </row>
    <row r="78" ht="18" customHeight="1">
      <c r="A78" s="28" t="n"/>
      <c r="B78" s="29" t="n"/>
      <c r="C78" s="28" t="n"/>
      <c r="D78" s="28" t="n"/>
      <c r="E78" s="28" t="n"/>
      <c r="F78" s="28" t="n"/>
      <c r="G78" s="30" t="n"/>
      <c r="H78" s="31" t="n"/>
      <c r="I78" s="32">
        <f>IF(AND(B78&lt;&gt;"",G78&lt;&gt;"",H78&lt;&gt;""),G78*H78,"")</f>
        <v/>
      </c>
      <c r="J78" s="31" t="n"/>
      <c r="K78" s="28" t="n"/>
      <c r="L78" s="28" t="n"/>
      <c r="M78" s="32">
        <f>IF(I78="","",I78+J78)</f>
        <v/>
      </c>
      <c r="N78" s="33">
        <f>IF(C78="Trasferimento interno","Movimentazione",IF(OR(C78="Acquisto",C78="Vendita",C78="Swap"),"Operazione imponibile",IF(C78="Fee","Commissione",IF(OR(C78="Reward",C78="Staking",C78="Airdrop"),"Reddito/Reward","Rettifica"))))</f>
        <v/>
      </c>
      <c r="O78" s="33">
        <f>IF(K78&lt;&gt;"","Da verificare","")</f>
        <v/>
      </c>
    </row>
    <row r="79" ht="18" customHeight="1">
      <c r="A79" s="28" t="n"/>
      <c r="B79" s="29" t="n"/>
      <c r="C79" s="28" t="n"/>
      <c r="D79" s="28" t="n"/>
      <c r="E79" s="28" t="n"/>
      <c r="F79" s="28" t="n"/>
      <c r="G79" s="30" t="n"/>
      <c r="H79" s="31" t="n"/>
      <c r="I79" s="34">
        <f>IF(AND(B79&lt;&gt;"",G79&lt;&gt;"",H79&lt;&gt;""),G79*H79,"")</f>
        <v/>
      </c>
      <c r="J79" s="31" t="n"/>
      <c r="K79" s="28" t="n"/>
      <c r="L79" s="28" t="n"/>
      <c r="M79" s="34">
        <f>IF(I79="","",I79+J79)</f>
        <v/>
      </c>
      <c r="N79" s="35">
        <f>IF(C79="Trasferimento interno","Movimentazione",IF(OR(C79="Acquisto",C79="Vendita",C79="Swap"),"Operazione imponibile",IF(C79="Fee","Commissione",IF(OR(C79="Reward",C79="Staking",C79="Airdrop"),"Reddito/Reward","Rettifica"))))</f>
        <v/>
      </c>
      <c r="O79" s="35">
        <f>IF(K79&lt;&gt;"","Da verificare","")</f>
        <v/>
      </c>
    </row>
    <row r="80" ht="18" customHeight="1">
      <c r="A80" s="28" t="n"/>
      <c r="B80" s="29" t="n"/>
      <c r="C80" s="28" t="n"/>
      <c r="D80" s="28" t="n"/>
      <c r="E80" s="28" t="n"/>
      <c r="F80" s="28" t="n"/>
      <c r="G80" s="30" t="n"/>
      <c r="H80" s="31" t="n"/>
      <c r="I80" s="32">
        <f>IF(AND(B80&lt;&gt;"",G80&lt;&gt;"",H80&lt;&gt;""),G80*H80,"")</f>
        <v/>
      </c>
      <c r="J80" s="31" t="n"/>
      <c r="K80" s="28" t="n"/>
      <c r="L80" s="28" t="n"/>
      <c r="M80" s="32">
        <f>IF(I80="","",I80+J80)</f>
        <v/>
      </c>
      <c r="N80" s="33">
        <f>IF(C80="Trasferimento interno","Movimentazione",IF(OR(C80="Acquisto",C80="Vendita",C80="Swap"),"Operazione imponibile",IF(C80="Fee","Commissione",IF(OR(C80="Reward",C80="Staking",C80="Airdrop"),"Reddito/Reward","Rettifica"))))</f>
        <v/>
      </c>
      <c r="O80" s="33">
        <f>IF(K80&lt;&gt;"","Da verificare","")</f>
        <v/>
      </c>
    </row>
    <row r="81" ht="18" customHeight="1">
      <c r="A81" s="28" t="n"/>
      <c r="B81" s="29" t="n"/>
      <c r="C81" s="28" t="n"/>
      <c r="D81" s="28" t="n"/>
      <c r="E81" s="28" t="n"/>
      <c r="F81" s="28" t="n"/>
      <c r="G81" s="30" t="n"/>
      <c r="H81" s="31" t="n"/>
      <c r="I81" s="34">
        <f>IF(AND(B81&lt;&gt;"",G81&lt;&gt;"",H81&lt;&gt;""),G81*H81,"")</f>
        <v/>
      </c>
      <c r="J81" s="31" t="n"/>
      <c r="K81" s="28" t="n"/>
      <c r="L81" s="28" t="n"/>
      <c r="M81" s="34">
        <f>IF(I81="","",I81+J81)</f>
        <v/>
      </c>
      <c r="N81" s="35">
        <f>IF(C81="Trasferimento interno","Movimentazione",IF(OR(C81="Acquisto",C81="Vendita",C81="Swap"),"Operazione imponibile",IF(C81="Fee","Commissione",IF(OR(C81="Reward",C81="Staking",C81="Airdrop"),"Reddito/Reward","Rettifica"))))</f>
        <v/>
      </c>
      <c r="O81" s="35">
        <f>IF(K81&lt;&gt;"","Da verificare","")</f>
        <v/>
      </c>
    </row>
    <row r="82" ht="18" customHeight="1">
      <c r="A82" s="28" t="n"/>
      <c r="B82" s="29" t="n"/>
      <c r="C82" s="28" t="n"/>
      <c r="D82" s="28" t="n"/>
      <c r="E82" s="28" t="n"/>
      <c r="F82" s="28" t="n"/>
      <c r="G82" s="30" t="n"/>
      <c r="H82" s="31" t="n"/>
      <c r="I82" s="32">
        <f>IF(AND(B82&lt;&gt;"",G82&lt;&gt;"",H82&lt;&gt;""),G82*H82,"")</f>
        <v/>
      </c>
      <c r="J82" s="31" t="n"/>
      <c r="K82" s="28" t="n"/>
      <c r="L82" s="28" t="n"/>
      <c r="M82" s="32">
        <f>IF(I82="","",I82+J82)</f>
        <v/>
      </c>
      <c r="N82" s="33">
        <f>IF(C82="Trasferimento interno","Movimentazione",IF(OR(C82="Acquisto",C82="Vendita",C82="Swap"),"Operazione imponibile",IF(C82="Fee","Commissione",IF(OR(C82="Reward",C82="Staking",C82="Airdrop"),"Reddito/Reward","Rettifica"))))</f>
        <v/>
      </c>
      <c r="O82" s="33">
        <f>IF(K82&lt;&gt;"","Da verificare","")</f>
        <v/>
      </c>
    </row>
    <row r="83" ht="18" customHeight="1">
      <c r="A83" s="28" t="n"/>
      <c r="B83" s="29" t="n"/>
      <c r="C83" s="28" t="n"/>
      <c r="D83" s="28" t="n"/>
      <c r="E83" s="28" t="n"/>
      <c r="F83" s="28" t="n"/>
      <c r="G83" s="30" t="n"/>
      <c r="H83" s="31" t="n"/>
      <c r="I83" s="34">
        <f>IF(AND(B83&lt;&gt;"",G83&lt;&gt;"",H83&lt;&gt;""),G83*H83,"")</f>
        <v/>
      </c>
      <c r="J83" s="31" t="n"/>
      <c r="K83" s="28" t="n"/>
      <c r="L83" s="28" t="n"/>
      <c r="M83" s="34">
        <f>IF(I83="","",I83+J83)</f>
        <v/>
      </c>
      <c r="N83" s="35">
        <f>IF(C83="Trasferimento interno","Movimentazione",IF(OR(C83="Acquisto",C83="Vendita",C83="Swap"),"Operazione imponibile",IF(C83="Fee","Commissione",IF(OR(C83="Reward",C83="Staking",C83="Airdrop"),"Reddito/Reward","Rettifica"))))</f>
        <v/>
      </c>
      <c r="O83" s="35">
        <f>IF(K83&lt;&gt;"","Da verificare","")</f>
        <v/>
      </c>
    </row>
    <row r="84" ht="18" customHeight="1">
      <c r="A84" s="28" t="n"/>
      <c r="B84" s="29" t="n"/>
      <c r="C84" s="28" t="n"/>
      <c r="D84" s="28" t="n"/>
      <c r="E84" s="28" t="n"/>
      <c r="F84" s="28" t="n"/>
      <c r="G84" s="30" t="n"/>
      <c r="H84" s="31" t="n"/>
      <c r="I84" s="32">
        <f>IF(AND(B84&lt;&gt;"",G84&lt;&gt;"",H84&lt;&gt;""),G84*H84,"")</f>
        <v/>
      </c>
      <c r="J84" s="31" t="n"/>
      <c r="K84" s="28" t="n"/>
      <c r="L84" s="28" t="n"/>
      <c r="M84" s="32">
        <f>IF(I84="","",I84+J84)</f>
        <v/>
      </c>
      <c r="N84" s="33">
        <f>IF(C84="Trasferimento interno","Movimentazione",IF(OR(C84="Acquisto",C84="Vendita",C84="Swap"),"Operazione imponibile",IF(C84="Fee","Commissione",IF(OR(C84="Reward",C84="Staking",C84="Airdrop"),"Reddito/Reward","Rettifica"))))</f>
        <v/>
      </c>
      <c r="O84" s="33">
        <f>IF(K84&lt;&gt;"","Da verificare","")</f>
        <v/>
      </c>
    </row>
    <row r="85" ht="18" customHeight="1">
      <c r="A85" s="28" t="n"/>
      <c r="B85" s="29" t="n"/>
      <c r="C85" s="28" t="n"/>
      <c r="D85" s="28" t="n"/>
      <c r="E85" s="28" t="n"/>
      <c r="F85" s="28" t="n"/>
      <c r="G85" s="30" t="n"/>
      <c r="H85" s="31" t="n"/>
      <c r="I85" s="34">
        <f>IF(AND(B85&lt;&gt;"",G85&lt;&gt;"",H85&lt;&gt;""),G85*H85,"")</f>
        <v/>
      </c>
      <c r="J85" s="31" t="n"/>
      <c r="K85" s="28" t="n"/>
      <c r="L85" s="28" t="n"/>
      <c r="M85" s="34">
        <f>IF(I85="","",I85+J85)</f>
        <v/>
      </c>
      <c r="N85" s="35">
        <f>IF(C85="Trasferimento interno","Movimentazione",IF(OR(C85="Acquisto",C85="Vendita",C85="Swap"),"Operazione imponibile",IF(C85="Fee","Commissione",IF(OR(C85="Reward",C85="Staking",C85="Airdrop"),"Reddito/Reward","Rettifica"))))</f>
        <v/>
      </c>
      <c r="O85" s="35">
        <f>IF(K85&lt;&gt;"","Da verificare","")</f>
        <v/>
      </c>
    </row>
    <row r="86" ht="18" customHeight="1">
      <c r="A86" s="28" t="n"/>
      <c r="B86" s="29" t="n"/>
      <c r="C86" s="28" t="n"/>
      <c r="D86" s="28" t="n"/>
      <c r="E86" s="28" t="n"/>
      <c r="F86" s="28" t="n"/>
      <c r="G86" s="30" t="n"/>
      <c r="H86" s="31" t="n"/>
      <c r="I86" s="32">
        <f>IF(AND(B86&lt;&gt;"",G86&lt;&gt;"",H86&lt;&gt;""),G86*H86,"")</f>
        <v/>
      </c>
      <c r="J86" s="31" t="n"/>
      <c r="K86" s="28" t="n"/>
      <c r="L86" s="28" t="n"/>
      <c r="M86" s="32">
        <f>IF(I86="","",I86+J86)</f>
        <v/>
      </c>
      <c r="N86" s="33">
        <f>IF(C86="Trasferimento interno","Movimentazione",IF(OR(C86="Acquisto",C86="Vendita",C86="Swap"),"Operazione imponibile",IF(C86="Fee","Commissione",IF(OR(C86="Reward",C86="Staking",C86="Airdrop"),"Reddito/Reward","Rettifica"))))</f>
        <v/>
      </c>
      <c r="O86" s="33">
        <f>IF(K86&lt;&gt;"","Da verificare","")</f>
        <v/>
      </c>
    </row>
    <row r="87" ht="18" customHeight="1">
      <c r="A87" s="28" t="n"/>
      <c r="B87" s="29" t="n"/>
      <c r="C87" s="28" t="n"/>
      <c r="D87" s="28" t="n"/>
      <c r="E87" s="28" t="n"/>
      <c r="F87" s="28" t="n"/>
      <c r="G87" s="30" t="n"/>
      <c r="H87" s="31" t="n"/>
      <c r="I87" s="34">
        <f>IF(AND(B87&lt;&gt;"",G87&lt;&gt;"",H87&lt;&gt;""),G87*H87,"")</f>
        <v/>
      </c>
      <c r="J87" s="31" t="n"/>
      <c r="K87" s="28" t="n"/>
      <c r="L87" s="28" t="n"/>
      <c r="M87" s="34">
        <f>IF(I87="","",I87+J87)</f>
        <v/>
      </c>
      <c r="N87" s="35">
        <f>IF(C87="Trasferimento interno","Movimentazione",IF(OR(C87="Acquisto",C87="Vendita",C87="Swap"),"Operazione imponibile",IF(C87="Fee","Commissione",IF(OR(C87="Reward",C87="Staking",C87="Airdrop"),"Reddito/Reward","Rettifica"))))</f>
        <v/>
      </c>
      <c r="O87" s="35">
        <f>IF(K87&lt;&gt;"","Da verificare","")</f>
        <v/>
      </c>
    </row>
    <row r="88" ht="18" customHeight="1">
      <c r="A88" s="28" t="n"/>
      <c r="B88" s="29" t="n"/>
      <c r="C88" s="28" t="n"/>
      <c r="D88" s="28" t="n"/>
      <c r="E88" s="28" t="n"/>
      <c r="F88" s="28" t="n"/>
      <c r="G88" s="30" t="n"/>
      <c r="H88" s="31" t="n"/>
      <c r="I88" s="32">
        <f>IF(AND(B88&lt;&gt;"",G88&lt;&gt;"",H88&lt;&gt;""),G88*H88,"")</f>
        <v/>
      </c>
      <c r="J88" s="31" t="n"/>
      <c r="K88" s="28" t="n"/>
      <c r="L88" s="28" t="n"/>
      <c r="M88" s="32">
        <f>IF(I88="","",I88+J88)</f>
        <v/>
      </c>
      <c r="N88" s="33">
        <f>IF(C88="Trasferimento interno","Movimentazione",IF(OR(C88="Acquisto",C88="Vendita",C88="Swap"),"Operazione imponibile",IF(C88="Fee","Commissione",IF(OR(C88="Reward",C88="Staking",C88="Airdrop"),"Reddito/Reward","Rettifica"))))</f>
        <v/>
      </c>
      <c r="O88" s="33">
        <f>IF(K88&lt;&gt;"","Da verificare","")</f>
        <v/>
      </c>
    </row>
    <row r="89" ht="18" customHeight="1">
      <c r="A89" s="28" t="n"/>
      <c r="B89" s="29" t="n"/>
      <c r="C89" s="28" t="n"/>
      <c r="D89" s="28" t="n"/>
      <c r="E89" s="28" t="n"/>
      <c r="F89" s="28" t="n"/>
      <c r="G89" s="30" t="n"/>
      <c r="H89" s="31" t="n"/>
      <c r="I89" s="34">
        <f>IF(AND(B89&lt;&gt;"",G89&lt;&gt;"",H89&lt;&gt;""),G89*H89,"")</f>
        <v/>
      </c>
      <c r="J89" s="31" t="n"/>
      <c r="K89" s="28" t="n"/>
      <c r="L89" s="28" t="n"/>
      <c r="M89" s="34">
        <f>IF(I89="","",I89+J89)</f>
        <v/>
      </c>
      <c r="N89" s="35">
        <f>IF(C89="Trasferimento interno","Movimentazione",IF(OR(C89="Acquisto",C89="Vendita",C89="Swap"),"Operazione imponibile",IF(C89="Fee","Commissione",IF(OR(C89="Reward",C89="Staking",C89="Airdrop"),"Reddito/Reward","Rettifica"))))</f>
        <v/>
      </c>
      <c r="O89" s="35">
        <f>IF(K89&lt;&gt;"","Da verificare","")</f>
        <v/>
      </c>
    </row>
    <row r="90" ht="18" customHeight="1">
      <c r="A90" s="28" t="n"/>
      <c r="B90" s="29" t="n"/>
      <c r="C90" s="28" t="n"/>
      <c r="D90" s="28" t="n"/>
      <c r="E90" s="28" t="n"/>
      <c r="F90" s="28" t="n"/>
      <c r="G90" s="30" t="n"/>
      <c r="H90" s="31" t="n"/>
      <c r="I90" s="32">
        <f>IF(AND(B90&lt;&gt;"",G90&lt;&gt;"",H90&lt;&gt;""),G90*H90,"")</f>
        <v/>
      </c>
      <c r="J90" s="31" t="n"/>
      <c r="K90" s="28" t="n"/>
      <c r="L90" s="28" t="n"/>
      <c r="M90" s="32">
        <f>IF(I90="","",I90+J90)</f>
        <v/>
      </c>
      <c r="N90" s="33">
        <f>IF(C90="Trasferimento interno","Movimentazione",IF(OR(C90="Acquisto",C90="Vendita",C90="Swap"),"Operazione imponibile",IF(C90="Fee","Commissione",IF(OR(C90="Reward",C90="Staking",C90="Airdrop"),"Reddito/Reward","Rettifica"))))</f>
        <v/>
      </c>
      <c r="O90" s="33">
        <f>IF(K90&lt;&gt;"","Da verificare","")</f>
        <v/>
      </c>
    </row>
    <row r="91" ht="18" customHeight="1">
      <c r="A91" s="28" t="n"/>
      <c r="B91" s="29" t="n"/>
      <c r="C91" s="28" t="n"/>
      <c r="D91" s="28" t="n"/>
      <c r="E91" s="28" t="n"/>
      <c r="F91" s="28" t="n"/>
      <c r="G91" s="30" t="n"/>
      <c r="H91" s="31" t="n"/>
      <c r="I91" s="34">
        <f>IF(AND(B91&lt;&gt;"",G91&lt;&gt;"",H91&lt;&gt;""),G91*H91,"")</f>
        <v/>
      </c>
      <c r="J91" s="31" t="n"/>
      <c r="K91" s="28" t="n"/>
      <c r="L91" s="28" t="n"/>
      <c r="M91" s="34">
        <f>IF(I91="","",I91+J91)</f>
        <v/>
      </c>
      <c r="N91" s="35">
        <f>IF(C91="Trasferimento interno","Movimentazione",IF(OR(C91="Acquisto",C91="Vendita",C91="Swap"),"Operazione imponibile",IF(C91="Fee","Commissione",IF(OR(C91="Reward",C91="Staking",C91="Airdrop"),"Reddito/Reward","Rettifica"))))</f>
        <v/>
      </c>
      <c r="O91" s="35">
        <f>IF(K91&lt;&gt;"","Da verificare","")</f>
        <v/>
      </c>
    </row>
    <row r="92" ht="18" customHeight="1">
      <c r="A92" s="28" t="n"/>
      <c r="B92" s="29" t="n"/>
      <c r="C92" s="28" t="n"/>
      <c r="D92" s="28" t="n"/>
      <c r="E92" s="28" t="n"/>
      <c r="F92" s="28" t="n"/>
      <c r="G92" s="30" t="n"/>
      <c r="H92" s="31" t="n"/>
      <c r="I92" s="32">
        <f>IF(AND(B92&lt;&gt;"",G92&lt;&gt;"",H92&lt;&gt;""),G92*H92,"")</f>
        <v/>
      </c>
      <c r="J92" s="31" t="n"/>
      <c r="K92" s="28" t="n"/>
      <c r="L92" s="28" t="n"/>
      <c r="M92" s="32">
        <f>IF(I92="","",I92+J92)</f>
        <v/>
      </c>
      <c r="N92" s="33">
        <f>IF(C92="Trasferimento interno","Movimentazione",IF(OR(C92="Acquisto",C92="Vendita",C92="Swap"),"Operazione imponibile",IF(C92="Fee","Commissione",IF(OR(C92="Reward",C92="Staking",C92="Airdrop"),"Reddito/Reward","Rettifica"))))</f>
        <v/>
      </c>
      <c r="O92" s="33">
        <f>IF(K92&lt;&gt;"","Da verificare","")</f>
        <v/>
      </c>
    </row>
    <row r="93" ht="18" customHeight="1">
      <c r="A93" s="28" t="n"/>
      <c r="B93" s="29" t="n"/>
      <c r="C93" s="28" t="n"/>
      <c r="D93" s="28" t="n"/>
      <c r="E93" s="28" t="n"/>
      <c r="F93" s="28" t="n"/>
      <c r="G93" s="30" t="n"/>
      <c r="H93" s="31" t="n"/>
      <c r="I93" s="34">
        <f>IF(AND(B93&lt;&gt;"",G93&lt;&gt;"",H93&lt;&gt;""),G93*H93,"")</f>
        <v/>
      </c>
      <c r="J93" s="31" t="n"/>
      <c r="K93" s="28" t="n"/>
      <c r="L93" s="28" t="n"/>
      <c r="M93" s="34">
        <f>IF(I93="","",I93+J93)</f>
        <v/>
      </c>
      <c r="N93" s="35">
        <f>IF(C93="Trasferimento interno","Movimentazione",IF(OR(C93="Acquisto",C93="Vendita",C93="Swap"),"Operazione imponibile",IF(C93="Fee","Commissione",IF(OR(C93="Reward",C93="Staking",C93="Airdrop"),"Reddito/Reward","Rettifica"))))</f>
        <v/>
      </c>
      <c r="O93" s="35">
        <f>IF(K93&lt;&gt;"","Da verificare","")</f>
        <v/>
      </c>
    </row>
    <row r="94" ht="18" customHeight="1">
      <c r="A94" s="28" t="n"/>
      <c r="B94" s="29" t="n"/>
      <c r="C94" s="28" t="n"/>
      <c r="D94" s="28" t="n"/>
      <c r="E94" s="28" t="n"/>
      <c r="F94" s="28" t="n"/>
      <c r="G94" s="30" t="n"/>
      <c r="H94" s="31" t="n"/>
      <c r="I94" s="32">
        <f>IF(AND(B94&lt;&gt;"",G94&lt;&gt;"",H94&lt;&gt;""),G94*H94,"")</f>
        <v/>
      </c>
      <c r="J94" s="31" t="n"/>
      <c r="K94" s="28" t="n"/>
      <c r="L94" s="28" t="n"/>
      <c r="M94" s="32">
        <f>IF(I94="","",I94+J94)</f>
        <v/>
      </c>
      <c r="N94" s="33">
        <f>IF(C94="Trasferimento interno","Movimentazione",IF(OR(C94="Acquisto",C94="Vendita",C94="Swap"),"Operazione imponibile",IF(C94="Fee","Commissione",IF(OR(C94="Reward",C94="Staking",C94="Airdrop"),"Reddito/Reward","Rettifica"))))</f>
        <v/>
      </c>
      <c r="O94" s="33">
        <f>IF(K94&lt;&gt;"","Da verificare","")</f>
        <v/>
      </c>
    </row>
    <row r="95" ht="18" customHeight="1">
      <c r="A95" s="28" t="n"/>
      <c r="B95" s="29" t="n"/>
      <c r="C95" s="28" t="n"/>
      <c r="D95" s="28" t="n"/>
      <c r="E95" s="28" t="n"/>
      <c r="F95" s="28" t="n"/>
      <c r="G95" s="30" t="n"/>
      <c r="H95" s="31" t="n"/>
      <c r="I95" s="34">
        <f>IF(AND(B95&lt;&gt;"",G95&lt;&gt;"",H95&lt;&gt;""),G95*H95,"")</f>
        <v/>
      </c>
      <c r="J95" s="31" t="n"/>
      <c r="K95" s="28" t="n"/>
      <c r="L95" s="28" t="n"/>
      <c r="M95" s="34">
        <f>IF(I95="","",I95+J95)</f>
        <v/>
      </c>
      <c r="N95" s="35">
        <f>IF(C95="Trasferimento interno","Movimentazione",IF(OR(C95="Acquisto",C95="Vendita",C95="Swap"),"Operazione imponibile",IF(C95="Fee","Commissione",IF(OR(C95="Reward",C95="Staking",C95="Airdrop"),"Reddito/Reward","Rettifica"))))</f>
        <v/>
      </c>
      <c r="O95" s="35">
        <f>IF(K95&lt;&gt;"","Da verificare","")</f>
        <v/>
      </c>
    </row>
    <row r="96" ht="18" customHeight="1">
      <c r="A96" s="28" t="n"/>
      <c r="B96" s="29" t="n"/>
      <c r="C96" s="28" t="n"/>
      <c r="D96" s="28" t="n"/>
      <c r="E96" s="28" t="n"/>
      <c r="F96" s="28" t="n"/>
      <c r="G96" s="30" t="n"/>
      <c r="H96" s="31" t="n"/>
      <c r="I96" s="32">
        <f>IF(AND(B96&lt;&gt;"",G96&lt;&gt;"",H96&lt;&gt;""),G96*H96,"")</f>
        <v/>
      </c>
      <c r="J96" s="31" t="n"/>
      <c r="K96" s="28" t="n"/>
      <c r="L96" s="28" t="n"/>
      <c r="M96" s="32">
        <f>IF(I96="","",I96+J96)</f>
        <v/>
      </c>
      <c r="N96" s="33">
        <f>IF(C96="Trasferimento interno","Movimentazione",IF(OR(C96="Acquisto",C96="Vendita",C96="Swap"),"Operazione imponibile",IF(C96="Fee","Commissione",IF(OR(C96="Reward",C96="Staking",C96="Airdrop"),"Reddito/Reward","Rettifica"))))</f>
        <v/>
      </c>
      <c r="O96" s="33">
        <f>IF(K96&lt;&gt;"","Da verificare","")</f>
        <v/>
      </c>
    </row>
    <row r="97" ht="18" customHeight="1">
      <c r="A97" s="28" t="n"/>
      <c r="B97" s="29" t="n"/>
      <c r="C97" s="28" t="n"/>
      <c r="D97" s="28" t="n"/>
      <c r="E97" s="28" t="n"/>
      <c r="F97" s="28" t="n"/>
      <c r="G97" s="30" t="n"/>
      <c r="H97" s="31" t="n"/>
      <c r="I97" s="34">
        <f>IF(AND(B97&lt;&gt;"",G97&lt;&gt;"",H97&lt;&gt;""),G97*H97,"")</f>
        <v/>
      </c>
      <c r="J97" s="31" t="n"/>
      <c r="K97" s="28" t="n"/>
      <c r="L97" s="28" t="n"/>
      <c r="M97" s="34">
        <f>IF(I97="","",I97+J97)</f>
        <v/>
      </c>
      <c r="N97" s="35">
        <f>IF(C97="Trasferimento interno","Movimentazione",IF(OR(C97="Acquisto",C97="Vendita",C97="Swap"),"Operazione imponibile",IF(C97="Fee","Commissione",IF(OR(C97="Reward",C97="Staking",C97="Airdrop"),"Reddito/Reward","Rettifica"))))</f>
        <v/>
      </c>
      <c r="O97" s="35">
        <f>IF(K97&lt;&gt;"","Da verificare","")</f>
        <v/>
      </c>
    </row>
    <row r="98" ht="18" customHeight="1">
      <c r="A98" s="28" t="n"/>
      <c r="B98" s="29" t="n"/>
      <c r="C98" s="28" t="n"/>
      <c r="D98" s="28" t="n"/>
      <c r="E98" s="28" t="n"/>
      <c r="F98" s="28" t="n"/>
      <c r="G98" s="30" t="n"/>
      <c r="H98" s="31" t="n"/>
      <c r="I98" s="32">
        <f>IF(AND(B98&lt;&gt;"",G98&lt;&gt;"",H98&lt;&gt;""),G98*H98,"")</f>
        <v/>
      </c>
      <c r="J98" s="31" t="n"/>
      <c r="K98" s="28" t="n"/>
      <c r="L98" s="28" t="n"/>
      <c r="M98" s="32">
        <f>IF(I98="","",I98+J98)</f>
        <v/>
      </c>
      <c r="N98" s="33">
        <f>IF(C98="Trasferimento interno","Movimentazione",IF(OR(C98="Acquisto",C98="Vendita",C98="Swap"),"Operazione imponibile",IF(C98="Fee","Commissione",IF(OR(C98="Reward",C98="Staking",C98="Airdrop"),"Reddito/Reward","Rettifica"))))</f>
        <v/>
      </c>
      <c r="O98" s="33">
        <f>IF(K98&lt;&gt;"","Da verificare","")</f>
        <v/>
      </c>
    </row>
    <row r="99" ht="18" customHeight="1">
      <c r="A99" s="28" t="n"/>
      <c r="B99" s="29" t="n"/>
      <c r="C99" s="28" t="n"/>
      <c r="D99" s="28" t="n"/>
      <c r="E99" s="28" t="n"/>
      <c r="F99" s="28" t="n"/>
      <c r="G99" s="30" t="n"/>
      <c r="H99" s="31" t="n"/>
      <c r="I99" s="34">
        <f>IF(AND(B99&lt;&gt;"",G99&lt;&gt;"",H99&lt;&gt;""),G99*H99,"")</f>
        <v/>
      </c>
      <c r="J99" s="31" t="n"/>
      <c r="K99" s="28" t="n"/>
      <c r="L99" s="28" t="n"/>
      <c r="M99" s="34">
        <f>IF(I99="","",I99+J99)</f>
        <v/>
      </c>
      <c r="N99" s="35">
        <f>IF(C99="Trasferimento interno","Movimentazione",IF(OR(C99="Acquisto",C99="Vendita",C99="Swap"),"Operazione imponibile",IF(C99="Fee","Commissione",IF(OR(C99="Reward",C99="Staking",C99="Airdrop"),"Reddito/Reward","Rettifica"))))</f>
        <v/>
      </c>
      <c r="O99" s="35">
        <f>IF(K99&lt;&gt;"","Da verificare","")</f>
        <v/>
      </c>
    </row>
    <row r="100" ht="18" customHeight="1">
      <c r="A100" s="28" t="n"/>
      <c r="B100" s="29" t="n"/>
      <c r="C100" s="28" t="n"/>
      <c r="D100" s="28" t="n"/>
      <c r="E100" s="28" t="n"/>
      <c r="F100" s="28" t="n"/>
      <c r="G100" s="30" t="n"/>
      <c r="H100" s="31" t="n"/>
      <c r="I100" s="32">
        <f>IF(AND(B100&lt;&gt;"",G100&lt;&gt;"",H100&lt;&gt;""),G100*H100,"")</f>
        <v/>
      </c>
      <c r="J100" s="31" t="n"/>
      <c r="K100" s="28" t="n"/>
      <c r="L100" s="28" t="n"/>
      <c r="M100" s="32">
        <f>IF(I100="","",I100+J100)</f>
        <v/>
      </c>
      <c r="N100" s="33">
        <f>IF(C100="Trasferimento interno","Movimentazione",IF(OR(C100="Acquisto",C100="Vendita",C100="Swap"),"Operazione imponibile",IF(C100="Fee","Commissione",IF(OR(C100="Reward",C100="Staking",C100="Airdrop"),"Reddito/Reward","Rettifica"))))</f>
        <v/>
      </c>
      <c r="O100" s="33">
        <f>IF(K100&lt;&gt;"","Da verificare","")</f>
        <v/>
      </c>
    </row>
    <row r="101" ht="18" customHeight="1">
      <c r="A101" s="28" t="n"/>
      <c r="B101" s="29" t="n"/>
      <c r="C101" s="28" t="n"/>
      <c r="D101" s="28" t="n"/>
      <c r="E101" s="28" t="n"/>
      <c r="F101" s="28" t="n"/>
      <c r="G101" s="30" t="n"/>
      <c r="H101" s="31" t="n"/>
      <c r="I101" s="34">
        <f>IF(AND(B101&lt;&gt;"",G101&lt;&gt;"",H101&lt;&gt;""),G101*H101,"")</f>
        <v/>
      </c>
      <c r="J101" s="31" t="n"/>
      <c r="K101" s="28" t="n"/>
      <c r="L101" s="28" t="n"/>
      <c r="M101" s="34">
        <f>IF(I101="","",I101+J101)</f>
        <v/>
      </c>
      <c r="N101" s="35">
        <f>IF(C101="Trasferimento interno","Movimentazione",IF(OR(C101="Acquisto",C101="Vendita",C101="Swap"),"Operazione imponibile",IF(C101="Fee","Commissione",IF(OR(C101="Reward",C101="Staking",C101="Airdrop"),"Reddito/Reward","Rettifica"))))</f>
        <v/>
      </c>
      <c r="O101" s="35">
        <f>IF(K101&lt;&gt;"","Da verificare","")</f>
        <v/>
      </c>
    </row>
    <row r="102" ht="18" customHeight="1">
      <c r="A102" s="28" t="n"/>
      <c r="B102" s="29" t="n"/>
      <c r="C102" s="28" t="n"/>
      <c r="D102" s="28" t="n"/>
      <c r="E102" s="28" t="n"/>
      <c r="F102" s="28" t="n"/>
      <c r="G102" s="30" t="n"/>
      <c r="H102" s="31" t="n"/>
      <c r="I102" s="32">
        <f>IF(AND(B102&lt;&gt;"",G102&lt;&gt;"",H102&lt;&gt;""),G102*H102,"")</f>
        <v/>
      </c>
      <c r="J102" s="31" t="n"/>
      <c r="K102" s="28" t="n"/>
      <c r="L102" s="28" t="n"/>
      <c r="M102" s="32">
        <f>IF(I102="","",I102+J102)</f>
        <v/>
      </c>
      <c r="N102" s="33">
        <f>IF(C102="Trasferimento interno","Movimentazione",IF(OR(C102="Acquisto",C102="Vendita",C102="Swap"),"Operazione imponibile",IF(C102="Fee","Commissione",IF(OR(C102="Reward",C102="Staking",C102="Airdrop"),"Reddito/Reward","Rettifica"))))</f>
        <v/>
      </c>
      <c r="O102" s="33">
        <f>IF(K102&lt;&gt;"","Da verificare","")</f>
        <v/>
      </c>
    </row>
    <row r="103" ht="18" customHeight="1">
      <c r="A103" s="28" t="n"/>
      <c r="B103" s="29" t="n"/>
      <c r="C103" s="28" t="n"/>
      <c r="D103" s="28" t="n"/>
      <c r="E103" s="28" t="n"/>
      <c r="F103" s="28" t="n"/>
      <c r="G103" s="30" t="n"/>
      <c r="H103" s="31" t="n"/>
      <c r="I103" s="34">
        <f>IF(AND(B103&lt;&gt;"",G103&lt;&gt;"",H103&lt;&gt;""),G103*H103,"")</f>
        <v/>
      </c>
      <c r="J103" s="31" t="n"/>
      <c r="K103" s="28" t="n"/>
      <c r="L103" s="28" t="n"/>
      <c r="M103" s="34">
        <f>IF(I103="","",I103+J103)</f>
        <v/>
      </c>
      <c r="N103" s="35">
        <f>IF(C103="Trasferimento interno","Movimentazione",IF(OR(C103="Acquisto",C103="Vendita",C103="Swap"),"Operazione imponibile",IF(C103="Fee","Commissione",IF(OR(C103="Reward",C103="Staking",C103="Airdrop"),"Reddito/Reward","Rettifica"))))</f>
        <v/>
      </c>
      <c r="O103" s="35">
        <f>IF(K103&lt;&gt;"","Da verificare","")</f>
        <v/>
      </c>
    </row>
    <row r="104" ht="18" customHeight="1">
      <c r="A104" s="28" t="n"/>
      <c r="B104" s="29" t="n"/>
      <c r="C104" s="28" t="n"/>
      <c r="D104" s="28" t="n"/>
      <c r="E104" s="28" t="n"/>
      <c r="F104" s="28" t="n"/>
      <c r="G104" s="30" t="n"/>
      <c r="H104" s="31" t="n"/>
      <c r="I104" s="32">
        <f>IF(AND(B104&lt;&gt;"",G104&lt;&gt;"",H104&lt;&gt;""),G104*H104,"")</f>
        <v/>
      </c>
      <c r="J104" s="31" t="n"/>
      <c r="K104" s="28" t="n"/>
      <c r="L104" s="28" t="n"/>
      <c r="M104" s="32">
        <f>IF(I104="","",I104+J104)</f>
        <v/>
      </c>
      <c r="N104" s="33">
        <f>IF(C104="Trasferimento interno","Movimentazione",IF(OR(C104="Acquisto",C104="Vendita",C104="Swap"),"Operazione imponibile",IF(C104="Fee","Commissione",IF(OR(C104="Reward",C104="Staking",C104="Airdrop"),"Reddito/Reward","Rettifica"))))</f>
        <v/>
      </c>
      <c r="O104" s="33">
        <f>IF(K104&lt;&gt;"","Da verificare","")</f>
        <v/>
      </c>
    </row>
    <row r="105" ht="18" customHeight="1">
      <c r="A105" s="28" t="n"/>
      <c r="B105" s="29" t="n"/>
      <c r="C105" s="28" t="n"/>
      <c r="D105" s="28" t="n"/>
      <c r="E105" s="28" t="n"/>
      <c r="F105" s="28" t="n"/>
      <c r="G105" s="30" t="n"/>
      <c r="H105" s="31" t="n"/>
      <c r="I105" s="34">
        <f>IF(AND(B105&lt;&gt;"",G105&lt;&gt;"",H105&lt;&gt;""),G105*H105,"")</f>
        <v/>
      </c>
      <c r="J105" s="31" t="n"/>
      <c r="K105" s="28" t="n"/>
      <c r="L105" s="28" t="n"/>
      <c r="M105" s="34">
        <f>IF(I105="","",I105+J105)</f>
        <v/>
      </c>
      <c r="N105" s="35">
        <f>IF(C105="Trasferimento interno","Movimentazione",IF(OR(C105="Acquisto",C105="Vendita",C105="Swap"),"Operazione imponibile",IF(C105="Fee","Commissione",IF(OR(C105="Reward",C105="Staking",C105="Airdrop"),"Reddito/Reward","Rettifica"))))</f>
        <v/>
      </c>
      <c r="O105" s="35">
        <f>IF(K105&lt;&gt;"","Da verificare","")</f>
        <v/>
      </c>
    </row>
  </sheetData>
  <mergeCells count="2">
    <mergeCell ref="A2:O2"/>
    <mergeCell ref="A3:O3"/>
  </mergeCells>
  <dataValidations count="8">
    <dataValidation sqref="C6:C10000" showErrorMessage="1" showInputMessage="1" allowBlank="0" errorTitle="Tipo non valido" error="Selezionare un tipo di movimento dalla lista." type="list">
      <formula1>"Acquisto,Vendita,Swap,Trasferimento interno,Fee,Reward,Staking,Airdrop"</formula1>
    </dataValidation>
    <dataValidation sqref="F6:F10000" showErrorMessage="1" showInputMessage="1" allowBlank="0" errorTitle="Asset non valido" error="Selezionare un asset dalla lista." type="list">
      <formula1>"BTC,ETH,SOL,XRP,USDT,ADA,MATIC,DOT,AVAX,LINK"</formula1>
    </dataValidation>
    <dataValidation sqref="D6:D10000" showErrorMessage="1" showInputMessage="1" allowBlank="0" errorTitle="Exchange non valido" error="Selezionare un exchange o wallet dalla lista." type="list">
      <formula1>"Binance,Coinbase,Kraken,OKX,Bitfinex,Wallet hardware,Wallet software,Ledger,Trezor,MetaMask,Trust Wallet"</formula1>
    </dataValidation>
    <dataValidation sqref="E6:E10000" showErrorMessage="1" showInputMessage="1" allowBlank="0" errorTitle="Exchange non valido" error="Selezionare un exchange o wallet dalla lista." type="list">
      <formula1>"Binance,Coinbase,Kraken,OKX,Bitfinex,Wallet hardware,Wallet software,Ledger,Trezor,MetaMask,Trust Wallet"</formula1>
    </dataValidation>
    <dataValidation sqref="G6:G10000" showErrorMessage="1" showInputMessage="1" allowBlank="0" errorTitle="Quantità non valida" error="Inserire un numero decimale maggiore di 0." type="decimal" operator="greaterThan">
      <formula1>0</formula1>
    </dataValidation>
    <dataValidation sqref="H6:H10000" showErrorMessage="1" showInputMessage="1" allowBlank="0" errorTitle="Prezzo non valido" error="Inserire un numero &gt;= 0." type="decimal" operator="greaterThanOrEqual">
      <formula1>0</formula1>
    </dataValidation>
    <dataValidation sqref="J6:J10000" showErrorMessage="1" showInputMessage="1" allowBlank="0" errorTitle="Commissione non valida" error="Inserire un numero &gt;= 0." type="decimal" operator="greaterThanOrEqual">
      <formula1>0</formula1>
    </dataValidation>
    <dataValidation sqref="O6:O10000" showErrorMessage="1" showInputMessage="1" allowBlank="0" errorTitle="Stato non valido" error="Selezionare uno stato dalla lista." type="list">
      <formula1>"Da verificare,Verificato,Parziale,Non riconciliato"</formula1>
    </dataValidation>
  </dataValidations>
  <pageMargins left="0.75" right="0.75" top="1" bottom="1" header="0.5" footer="0.5"/>
  <pageSetup orientation="landscape" fitToHeight="0" fitToWidth="1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B2:O14"/>
  <sheetViews>
    <sheetView showGridLines="0" workbookViewId="0">
      <pane xSplit="1" ySplit="5" topLeftCell="B6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" customWidth="1" min="1" max="1"/>
    <col width="10" customWidth="1" min="2" max="2"/>
    <col width="16" customWidth="1" min="3" max="3"/>
    <col width="16" customWidth="1" min="4" max="4"/>
    <col width="16" customWidth="1" min="5" max="5"/>
    <col width="18" customWidth="1" min="6" max="6"/>
    <col width="16" customWidth="1" min="7" max="7"/>
    <col width="18" customWidth="1" min="8" max="8"/>
    <col width="18" customWidth="1" min="9" max="9"/>
    <col width="18" customWidth="1" min="10" max="10"/>
    <col width="18" customWidth="1" min="11" max="11"/>
    <col width="18" customWidth="1" min="12" max="12"/>
    <col width="10" customWidth="1" min="13" max="13"/>
    <col width="14" customWidth="1" min="14" max="14"/>
    <col width="3" customWidth="1" min="15" max="15"/>
  </cols>
  <sheetData>
    <row r="1" ht="10" customHeight="1"/>
    <row r="2" ht="36" customHeight="1">
      <c r="B2" s="1" t="inlineStr">
        <is>
          <t>RIEPILOGO PORTAFOGLIO CRYPTO</t>
        </is>
      </c>
    </row>
    <row r="3" ht="22" customHeight="1">
      <c r="B3" s="2" t="inlineStr">
        <is>
          <t>Giacenze e valorizzazione — Aggiornato al 24/05/2026</t>
        </is>
      </c>
    </row>
    <row r="4" ht="10" customHeight="1"/>
    <row r="5" ht="36" customHeight="1">
      <c r="B5" s="17" t="inlineStr">
        <is>
          <t>Asset</t>
        </is>
      </c>
      <c r="C5" s="17" t="inlineStr">
        <is>
          <t>Quantità Iniziale</t>
        </is>
      </c>
      <c r="D5" s="17" t="inlineStr">
        <is>
          <t>Acquisti Totali</t>
        </is>
      </c>
      <c r="E5" s="17" t="inlineStr">
        <is>
          <t>Vendite Totali</t>
        </is>
      </c>
      <c r="F5" s="17" t="inlineStr">
        <is>
          <t>Trasferimenti Netti</t>
        </is>
      </c>
      <c r="G5" s="17" t="inlineStr">
        <is>
          <t>Reward/Staking/Airdrop</t>
        </is>
      </c>
      <c r="H5" s="17" t="inlineStr">
        <is>
          <t>Quantità Finale</t>
        </is>
      </c>
      <c r="I5" s="17" t="inlineStr">
        <is>
          <t>Prezzo Medio Carico EUR</t>
        </is>
      </c>
      <c r="J5" s="17" t="inlineStr">
        <is>
          <t>Prezzo di Mercato EUR</t>
        </is>
      </c>
      <c r="K5" s="17" t="inlineStr">
        <is>
          <t>Valore di Mercato EUR</t>
        </is>
      </c>
      <c r="L5" s="17" t="inlineStr">
        <is>
          <t>Costo Storico EUR</t>
        </is>
      </c>
      <c r="M5" s="17" t="inlineStr">
        <is>
          <t>Plus/Minus Latente EUR</t>
        </is>
      </c>
      <c r="N5" s="17" t="inlineStr">
        <is>
          <t>Var. %</t>
        </is>
      </c>
      <c r="O5" s="17" t="inlineStr">
        <is>
          <t>Stato</t>
        </is>
      </c>
    </row>
    <row r="6" ht="20" customHeight="1">
      <c r="B6" s="36" t="inlineStr">
        <is>
          <t>BTC</t>
        </is>
      </c>
      <c r="C6" s="21" t="n">
        <v>0</v>
      </c>
      <c r="D6" s="37">
        <f>SUMIFS(Inserimento!$G:$G,Inserimento!$F:$F,B6,Inserimento!$C:$C,"Acquisto")</f>
        <v/>
      </c>
      <c r="E6" s="37">
        <f>SUMIFS(Inserimento!$G:$G,Inserimento!$F:$F,B6,Inserimento!$C:$C,"Vendita")</f>
        <v/>
      </c>
      <c r="F6" s="37">
        <f>SUMIFS(Inserimento!$G:$G,Inserimento!$F:$F,B6,Inserimento!$C:$C,"Trasferimento interno")</f>
        <v/>
      </c>
      <c r="G6" s="37">
        <f>SUMIFS(Inserimento!$G:$G,Inserimento!$F:$F,B6,Inserimento!$C:$C,"Reward")+SUMIFS(Inserimento!$G:$G,Inserimento!$F:$F,B6,Inserimento!$C:$C,"Staking")+SUMIFS(Inserimento!$G:$G,Inserimento!$F:$F,B6,Inserimento!$C:$C,"Airdrop")</f>
        <v/>
      </c>
      <c r="H6" s="38">
        <f>C6+D6-E6+F6+G6</f>
        <v/>
      </c>
      <c r="I6" s="23">
        <f>IF(D6+G6=0,0,(SUMIFS(Inserimento!$I:$I,Inserimento!$F:$F,B6,Inserimento!$C:$C,"Acquisto")+SUMIFS(Inserimento!$I:$I,Inserimento!$F:$F,B6,Inserimento!$C:$C,"Reward")+SUMIFS(Inserimento!$I:$I,Inserimento!$F:$F,B6,Inserimento!$C:$C,"Staking")+SUMIFS(Inserimento!$I:$I,Inserimento!$F:$F,B6,Inserimento!$C:$C,"Airdrop"))/(D6+G6))</f>
        <v/>
      </c>
      <c r="J6" s="22" t="n">
        <v>44000</v>
      </c>
      <c r="K6" s="39">
        <f>H6*J6</f>
        <v/>
      </c>
      <c r="L6" s="23">
        <f>H6*I6</f>
        <v/>
      </c>
      <c r="M6" s="23">
        <f>K6-L6</f>
        <v/>
      </c>
      <c r="N6" s="40">
        <f>IF(L6=0,0,M6/L6)</f>
        <v/>
      </c>
      <c r="O6" s="18">
        <f>IF(H6&lt;0,"Errore quantità",IF(K6=0,"Senza quotazione",IF(M6&gt;=0,"Positivo","Negativo")))</f>
        <v/>
      </c>
    </row>
    <row r="7" ht="20" customHeight="1">
      <c r="B7" s="41" t="inlineStr">
        <is>
          <t>ETH</t>
        </is>
      </c>
      <c r="C7" s="21" t="n">
        <v>0</v>
      </c>
      <c r="D7" s="42">
        <f>SUMIFS(Inserimento!$G:$G,Inserimento!$F:$F,B7,Inserimento!$C:$C,"Acquisto")</f>
        <v/>
      </c>
      <c r="E7" s="42">
        <f>SUMIFS(Inserimento!$G:$G,Inserimento!$F:$F,B7,Inserimento!$C:$C,"Vendita")</f>
        <v/>
      </c>
      <c r="F7" s="42">
        <f>SUMIFS(Inserimento!$G:$G,Inserimento!$F:$F,B7,Inserimento!$C:$C,"Trasferimento interno")</f>
        <v/>
      </c>
      <c r="G7" s="42">
        <f>SUMIFS(Inserimento!$G:$G,Inserimento!$F:$F,B7,Inserimento!$C:$C,"Reward")+SUMIFS(Inserimento!$G:$G,Inserimento!$F:$F,B7,Inserimento!$C:$C,"Staking")+SUMIFS(Inserimento!$G:$G,Inserimento!$F:$F,B7,Inserimento!$C:$C,"Airdrop")</f>
        <v/>
      </c>
      <c r="H7" s="43">
        <f>C7+D7-E7+F7+G7</f>
        <v/>
      </c>
      <c r="I7" s="27">
        <f>IF(D7+G7=0,0,(SUMIFS(Inserimento!$I:$I,Inserimento!$F:$F,B7,Inserimento!$C:$C,"Acquisto")+SUMIFS(Inserimento!$I:$I,Inserimento!$F:$F,B7,Inserimento!$C:$C,"Reward")+SUMIFS(Inserimento!$I:$I,Inserimento!$F:$F,B7,Inserimento!$C:$C,"Staking")+SUMIFS(Inserimento!$I:$I,Inserimento!$F:$F,B7,Inserimento!$C:$C,"Airdrop"))/(D7+G7))</f>
        <v/>
      </c>
      <c r="J7" s="22" t="n">
        <v>3150</v>
      </c>
      <c r="K7" s="44">
        <f>H7*J7</f>
        <v/>
      </c>
      <c r="L7" s="27">
        <f>H7*I7</f>
        <v/>
      </c>
      <c r="M7" s="27">
        <f>K7-L7</f>
        <v/>
      </c>
      <c r="N7" s="45">
        <f>IF(L7=0,0,M7/L7)</f>
        <v/>
      </c>
      <c r="O7" s="24">
        <f>IF(H7&lt;0,"Errore quantità",IF(K7=0,"Senza quotazione",IF(M7&gt;=0,"Positivo","Negativo")))</f>
        <v/>
      </c>
    </row>
    <row r="8" ht="20" customHeight="1">
      <c r="B8" s="36" t="inlineStr">
        <is>
          <t>SOL</t>
        </is>
      </c>
      <c r="C8" s="21" t="n">
        <v>0</v>
      </c>
      <c r="D8" s="37">
        <f>SUMIFS(Inserimento!$G:$G,Inserimento!$F:$F,B8,Inserimento!$C:$C,"Acquisto")</f>
        <v/>
      </c>
      <c r="E8" s="37">
        <f>SUMIFS(Inserimento!$G:$G,Inserimento!$F:$F,B8,Inserimento!$C:$C,"Vendita")</f>
        <v/>
      </c>
      <c r="F8" s="37">
        <f>SUMIFS(Inserimento!$G:$G,Inserimento!$F:$F,B8,Inserimento!$C:$C,"Trasferimento interno")</f>
        <v/>
      </c>
      <c r="G8" s="37">
        <f>SUMIFS(Inserimento!$G:$G,Inserimento!$F:$F,B8,Inserimento!$C:$C,"Reward")+SUMIFS(Inserimento!$G:$G,Inserimento!$F:$F,B8,Inserimento!$C:$C,"Staking")+SUMIFS(Inserimento!$G:$G,Inserimento!$F:$F,B8,Inserimento!$C:$C,"Airdrop")</f>
        <v/>
      </c>
      <c r="H8" s="38">
        <f>C8+D8-E8+F8+G8</f>
        <v/>
      </c>
      <c r="I8" s="23">
        <f>IF(D8+G8=0,0,(SUMIFS(Inserimento!$I:$I,Inserimento!$F:$F,B8,Inserimento!$C:$C,"Acquisto")+SUMIFS(Inserimento!$I:$I,Inserimento!$F:$F,B8,Inserimento!$C:$C,"Reward")+SUMIFS(Inserimento!$I:$I,Inserimento!$F:$F,B8,Inserimento!$C:$C,"Staking")+SUMIFS(Inserimento!$I:$I,Inserimento!$F:$F,B8,Inserimento!$C:$C,"Airdrop"))/(D8+G8))</f>
        <v/>
      </c>
      <c r="J8" s="22" t="n">
        <v>162</v>
      </c>
      <c r="K8" s="39">
        <f>H8*J8</f>
        <v/>
      </c>
      <c r="L8" s="23">
        <f>H8*I8</f>
        <v/>
      </c>
      <c r="M8" s="23">
        <f>K8-L8</f>
        <v/>
      </c>
      <c r="N8" s="40">
        <f>IF(L8=0,0,M8/L8)</f>
        <v/>
      </c>
      <c r="O8" s="18">
        <f>IF(H8&lt;0,"Errore quantità",IF(K8=0,"Senza quotazione",IF(M8&gt;=0,"Positivo","Negativo")))</f>
        <v/>
      </c>
    </row>
    <row r="9" ht="20" customHeight="1">
      <c r="B9" s="41" t="inlineStr">
        <is>
          <t>XRP</t>
        </is>
      </c>
      <c r="C9" s="21" t="n">
        <v>0</v>
      </c>
      <c r="D9" s="42">
        <f>SUMIFS(Inserimento!$G:$G,Inserimento!$F:$F,B9,Inserimento!$C:$C,"Acquisto")</f>
        <v/>
      </c>
      <c r="E9" s="42">
        <f>SUMIFS(Inserimento!$G:$G,Inserimento!$F:$F,B9,Inserimento!$C:$C,"Vendita")</f>
        <v/>
      </c>
      <c r="F9" s="42">
        <f>SUMIFS(Inserimento!$G:$G,Inserimento!$F:$F,B9,Inserimento!$C:$C,"Trasferimento interno")</f>
        <v/>
      </c>
      <c r="G9" s="42">
        <f>SUMIFS(Inserimento!$G:$G,Inserimento!$F:$F,B9,Inserimento!$C:$C,"Reward")+SUMIFS(Inserimento!$G:$G,Inserimento!$F:$F,B9,Inserimento!$C:$C,"Staking")+SUMIFS(Inserimento!$G:$G,Inserimento!$F:$F,B9,Inserimento!$C:$C,"Airdrop")</f>
        <v/>
      </c>
      <c r="H9" s="43">
        <f>C9+D9-E9+F9+G9</f>
        <v/>
      </c>
      <c r="I9" s="27">
        <f>IF(D9+G9=0,0,(SUMIFS(Inserimento!$I:$I,Inserimento!$F:$F,B9,Inserimento!$C:$C,"Acquisto")+SUMIFS(Inserimento!$I:$I,Inserimento!$F:$F,B9,Inserimento!$C:$C,"Reward")+SUMIFS(Inserimento!$I:$I,Inserimento!$F:$F,B9,Inserimento!$C:$C,"Staking")+SUMIFS(Inserimento!$I:$I,Inserimento!$F:$F,B9,Inserimento!$C:$C,"Airdrop"))/(D9+G9))</f>
        <v/>
      </c>
      <c r="J9" s="22" t="n">
        <v>0.59</v>
      </c>
      <c r="K9" s="44">
        <f>H9*J9</f>
        <v/>
      </c>
      <c r="L9" s="27">
        <f>H9*I9</f>
        <v/>
      </c>
      <c r="M9" s="27">
        <f>K9-L9</f>
        <v/>
      </c>
      <c r="N9" s="45">
        <f>IF(L9=0,0,M9/L9)</f>
        <v/>
      </c>
      <c r="O9" s="24">
        <f>IF(H9&lt;0,"Errore quantità",IF(K9=0,"Senza quotazione",IF(M9&gt;=0,"Positivo","Negativo")))</f>
        <v/>
      </c>
    </row>
    <row r="10" ht="20" customHeight="1">
      <c r="B10" s="36" t="inlineStr">
        <is>
          <t>USDT</t>
        </is>
      </c>
      <c r="C10" s="21" t="n">
        <v>0</v>
      </c>
      <c r="D10" s="37">
        <f>SUMIFS(Inserimento!$G:$G,Inserimento!$F:$F,B10,Inserimento!$C:$C,"Acquisto")</f>
        <v/>
      </c>
      <c r="E10" s="37">
        <f>SUMIFS(Inserimento!$G:$G,Inserimento!$F:$F,B10,Inserimento!$C:$C,"Vendita")</f>
        <v/>
      </c>
      <c r="F10" s="37">
        <f>SUMIFS(Inserimento!$G:$G,Inserimento!$F:$F,B10,Inserimento!$C:$C,"Trasferimento interno")</f>
        <v/>
      </c>
      <c r="G10" s="37">
        <f>SUMIFS(Inserimento!$G:$G,Inserimento!$F:$F,B10,Inserimento!$C:$C,"Reward")+SUMIFS(Inserimento!$G:$G,Inserimento!$F:$F,B10,Inserimento!$C:$C,"Staking")+SUMIFS(Inserimento!$G:$G,Inserimento!$F:$F,B10,Inserimento!$C:$C,"Airdrop")</f>
        <v/>
      </c>
      <c r="H10" s="38">
        <f>C10+D10-E10+F10+G10</f>
        <v/>
      </c>
      <c r="I10" s="23">
        <f>IF(D10+G10=0,0,(SUMIFS(Inserimento!$I:$I,Inserimento!$F:$F,B10,Inserimento!$C:$C,"Acquisto")+SUMIFS(Inserimento!$I:$I,Inserimento!$F:$F,B10,Inserimento!$C:$C,"Reward")+SUMIFS(Inserimento!$I:$I,Inserimento!$F:$F,B10,Inserimento!$C:$C,"Staking")+SUMIFS(Inserimento!$I:$I,Inserimento!$F:$F,B10,Inserimento!$C:$C,"Airdrop"))/(D10+G10))</f>
        <v/>
      </c>
      <c r="J10" s="22" t="n">
        <v>1</v>
      </c>
      <c r="K10" s="39">
        <f>H10*J10</f>
        <v/>
      </c>
      <c r="L10" s="23">
        <f>H10*I10</f>
        <v/>
      </c>
      <c r="M10" s="23">
        <f>K10-L10</f>
        <v/>
      </c>
      <c r="N10" s="40">
        <f>IF(L10=0,0,M10/L10)</f>
        <v/>
      </c>
      <c r="O10" s="18">
        <f>IF(H10&lt;0,"Errore quantità",IF(K10=0,"Senza quotazione",IF(M10&gt;=0,"Positivo","Negativo")))</f>
        <v/>
      </c>
    </row>
    <row r="11" ht="20" customHeight="1">
      <c r="B11" s="41" t="inlineStr">
        <is>
          <t>ADA</t>
        </is>
      </c>
      <c r="C11" s="21" t="n">
        <v>0</v>
      </c>
      <c r="D11" s="42">
        <f>SUMIFS(Inserimento!$G:$G,Inserimento!$F:$F,B11,Inserimento!$C:$C,"Acquisto")</f>
        <v/>
      </c>
      <c r="E11" s="42">
        <f>SUMIFS(Inserimento!$G:$G,Inserimento!$F:$F,B11,Inserimento!$C:$C,"Vendita")</f>
        <v/>
      </c>
      <c r="F11" s="42">
        <f>SUMIFS(Inserimento!$G:$G,Inserimento!$F:$F,B11,Inserimento!$C:$C,"Trasferimento interno")</f>
        <v/>
      </c>
      <c r="G11" s="42">
        <f>SUMIFS(Inserimento!$G:$G,Inserimento!$F:$F,B11,Inserimento!$C:$C,"Reward")+SUMIFS(Inserimento!$G:$G,Inserimento!$F:$F,B11,Inserimento!$C:$C,"Staking")+SUMIFS(Inserimento!$G:$G,Inserimento!$F:$F,B11,Inserimento!$C:$C,"Airdrop")</f>
        <v/>
      </c>
      <c r="H11" s="43">
        <f>C11+D11-E11+F11+G11</f>
        <v/>
      </c>
      <c r="I11" s="27">
        <f>IF(D11+G11=0,0,(SUMIFS(Inserimento!$I:$I,Inserimento!$F:$F,B11,Inserimento!$C:$C,"Acquisto")+SUMIFS(Inserimento!$I:$I,Inserimento!$F:$F,B11,Inserimento!$C:$C,"Reward")+SUMIFS(Inserimento!$I:$I,Inserimento!$F:$F,B11,Inserimento!$C:$C,"Staking")+SUMIFS(Inserimento!$I:$I,Inserimento!$F:$F,B11,Inserimento!$C:$C,"Airdrop"))/(D11+G11))</f>
        <v/>
      </c>
      <c r="J11" s="22" t="n">
        <v>0.45</v>
      </c>
      <c r="K11" s="44">
        <f>H11*J11</f>
        <v/>
      </c>
      <c r="L11" s="27">
        <f>H11*I11</f>
        <v/>
      </c>
      <c r="M11" s="27">
        <f>K11-L11</f>
        <v/>
      </c>
      <c r="N11" s="45">
        <f>IF(L11=0,0,M11/L11)</f>
        <v/>
      </c>
      <c r="O11" s="24">
        <f>IF(H11&lt;0,"Errore quantità",IF(K11=0,"Senza quotazione",IF(M11&gt;=0,"Positivo","Negativo")))</f>
        <v/>
      </c>
    </row>
    <row r="12" ht="20" customHeight="1">
      <c r="B12" s="36" t="inlineStr">
        <is>
          <t>MATIC</t>
        </is>
      </c>
      <c r="C12" s="21" t="n">
        <v>0</v>
      </c>
      <c r="D12" s="37">
        <f>SUMIFS(Inserimento!$G:$G,Inserimento!$F:$F,B12,Inserimento!$C:$C,"Acquisto")</f>
        <v/>
      </c>
      <c r="E12" s="37">
        <f>SUMIFS(Inserimento!$G:$G,Inserimento!$F:$F,B12,Inserimento!$C:$C,"Vendita")</f>
        <v/>
      </c>
      <c r="F12" s="37">
        <f>SUMIFS(Inserimento!$G:$G,Inserimento!$F:$F,B12,Inserimento!$C:$C,"Trasferimento interno")</f>
        <v/>
      </c>
      <c r="G12" s="37">
        <f>SUMIFS(Inserimento!$G:$G,Inserimento!$F:$F,B12,Inserimento!$C:$C,"Reward")+SUMIFS(Inserimento!$G:$G,Inserimento!$F:$F,B12,Inserimento!$C:$C,"Staking")+SUMIFS(Inserimento!$G:$G,Inserimento!$F:$F,B12,Inserimento!$C:$C,"Airdrop")</f>
        <v/>
      </c>
      <c r="H12" s="38">
        <f>C12+D12-E12+F12+G12</f>
        <v/>
      </c>
      <c r="I12" s="23">
        <f>IF(D12+G12=0,0,(SUMIFS(Inserimento!$I:$I,Inserimento!$F:$F,B12,Inserimento!$C:$C,"Acquisto")+SUMIFS(Inserimento!$I:$I,Inserimento!$F:$F,B12,Inserimento!$C:$C,"Reward")+SUMIFS(Inserimento!$I:$I,Inserimento!$F:$F,B12,Inserimento!$C:$C,"Staking")+SUMIFS(Inserimento!$I:$I,Inserimento!$F:$F,B12,Inserimento!$C:$C,"Airdrop"))/(D12+G12))</f>
        <v/>
      </c>
      <c r="J12" s="22" t="n">
        <v>0.72</v>
      </c>
      <c r="K12" s="39">
        <f>H12*J12</f>
        <v/>
      </c>
      <c r="L12" s="23">
        <f>H12*I12</f>
        <v/>
      </c>
      <c r="M12" s="23">
        <f>K12-L12</f>
        <v/>
      </c>
      <c r="N12" s="40">
        <f>IF(L12=0,0,M12/L12)</f>
        <v/>
      </c>
      <c r="O12" s="18">
        <f>IF(H12&lt;0,"Errore quantità",IF(K12=0,"Senza quotazione",IF(M12&gt;=0,"Positivo","Negativo")))</f>
        <v/>
      </c>
    </row>
    <row r="13" ht="20" customHeight="1">
      <c r="B13" s="41" t="inlineStr">
        <is>
          <t>LINK</t>
        </is>
      </c>
      <c r="C13" s="21" t="n">
        <v>0</v>
      </c>
      <c r="D13" s="42">
        <f>SUMIFS(Inserimento!$G:$G,Inserimento!$F:$F,B13,Inserimento!$C:$C,"Acquisto")</f>
        <v/>
      </c>
      <c r="E13" s="42">
        <f>SUMIFS(Inserimento!$G:$G,Inserimento!$F:$F,B13,Inserimento!$C:$C,"Vendita")</f>
        <v/>
      </c>
      <c r="F13" s="42">
        <f>SUMIFS(Inserimento!$G:$G,Inserimento!$F:$F,B13,Inserimento!$C:$C,"Trasferimento interno")</f>
        <v/>
      </c>
      <c r="G13" s="42">
        <f>SUMIFS(Inserimento!$G:$G,Inserimento!$F:$F,B13,Inserimento!$C:$C,"Reward")+SUMIFS(Inserimento!$G:$G,Inserimento!$F:$F,B13,Inserimento!$C:$C,"Staking")+SUMIFS(Inserimento!$G:$G,Inserimento!$F:$F,B13,Inserimento!$C:$C,"Airdrop")</f>
        <v/>
      </c>
      <c r="H13" s="43">
        <f>C13+D13-E13+F13+G13</f>
        <v/>
      </c>
      <c r="I13" s="27">
        <f>IF(D13+G13=0,0,(SUMIFS(Inserimento!$I:$I,Inserimento!$F:$F,B13,Inserimento!$C:$C,"Acquisto")+SUMIFS(Inserimento!$I:$I,Inserimento!$F:$F,B13,Inserimento!$C:$C,"Reward")+SUMIFS(Inserimento!$I:$I,Inserimento!$F:$F,B13,Inserimento!$C:$C,"Staking")+SUMIFS(Inserimento!$I:$I,Inserimento!$F:$F,B13,Inserimento!$C:$C,"Airdrop"))/(D13+G13))</f>
        <v/>
      </c>
      <c r="J13" s="22" t="n">
        <v>14.5</v>
      </c>
      <c r="K13" s="44">
        <f>H13*J13</f>
        <v/>
      </c>
      <c r="L13" s="27">
        <f>H13*I13</f>
        <v/>
      </c>
      <c r="M13" s="27">
        <f>K13-L13</f>
        <v/>
      </c>
      <c r="N13" s="45">
        <f>IF(L13=0,0,M13/L13)</f>
        <v/>
      </c>
      <c r="O13" s="24">
        <f>IF(H13&lt;0,"Errore quantità",IF(K13=0,"Senza quotazione",IF(M13&gt;=0,"Positivo","Negativo")))</f>
        <v/>
      </c>
    </row>
    <row r="14" ht="22" customHeight="1">
      <c r="B14" s="8" t="inlineStr">
        <is>
          <t>TOTALE</t>
        </is>
      </c>
      <c r="C14" s="46" t="n"/>
      <c r="D14" s="46" t="n"/>
      <c r="E14" s="46" t="n"/>
      <c r="F14" s="46" t="n"/>
      <c r="G14" s="46" t="n"/>
      <c r="H14" s="46" t="n"/>
      <c r="I14" s="46" t="n"/>
      <c r="J14" s="46" t="n"/>
      <c r="K14" s="47">
        <f>SUM(K6:K13)</f>
        <v/>
      </c>
      <c r="L14" s="47">
        <f>SUM(L6:L13)</f>
        <v/>
      </c>
      <c r="M14" s="47">
        <f>SUM(M6:M13)</f>
        <v/>
      </c>
      <c r="N14" s="46" t="n"/>
      <c r="O14" s="46" t="n"/>
    </row>
  </sheetData>
  <mergeCells count="2">
    <mergeCell ref="B2:N2"/>
    <mergeCell ref="B3:N3"/>
  </mergeCells>
  <conditionalFormatting sqref="M6:M13">
    <cfRule type="expression" priority="1" dxfId="0">
      <formula>M6&gt;0</formula>
    </cfRule>
    <cfRule type="expression" priority="2" dxfId="1">
      <formula>M6&lt;0</formula>
    </cfRule>
  </conditionalFormatting>
  <pageMargins left="0.75" right="0.75" top="1" bottom="1" header="0.5" footer="0.5"/>
  <pageSetup orientation="landscape" fitToHeight="0" fitToWidth="1"/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B2:J2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3" customWidth="1" min="11" max="11"/>
  </cols>
  <sheetData>
    <row r="1" ht="10" customHeight="1"/>
    <row r="2" ht="40" customHeight="1">
      <c r="B2" s="1" t="inlineStr">
        <is>
          <t>DASHBOARD CRYPTO PORTAFOGLIO</t>
        </is>
      </c>
    </row>
    <row r="3" ht="24" customHeight="1">
      <c r="B3" s="2" t="inlineStr">
        <is>
          <t>Panoramica esecutiva — 24/05/2026</t>
        </is>
      </c>
    </row>
    <row r="4" ht="10" customHeight="1"/>
    <row r="5" ht="18" customHeight="1">
      <c r="B5" s="48" t="inlineStr">
        <is>
          <t>Valore Totale Portafoglio</t>
        </is>
      </c>
      <c r="C5" s="49" t="n"/>
      <c r="D5" s="48" t="inlineStr">
        <is>
          <t>Costo Storico Totale</t>
        </is>
      </c>
      <c r="E5" s="49" t="n"/>
      <c r="F5" s="48" t="inlineStr">
        <is>
          <t>Plus/Minus Latente Totale</t>
        </is>
      </c>
      <c r="G5" s="49" t="n"/>
    </row>
    <row r="6" ht="36" customHeight="1">
      <c r="B6" s="50">
        <f>Portfolio!K14</f>
        <v/>
      </c>
      <c r="C6" s="49" t="n"/>
      <c r="D6" s="51">
        <f>Portfolio!L14</f>
        <v/>
      </c>
      <c r="E6" s="49" t="n"/>
      <c r="F6" s="50">
        <f>Portfolio!M14</f>
        <v/>
      </c>
      <c r="G6" s="49" t="n"/>
    </row>
    <row r="7" ht="36" customHeight="1">
      <c r="B7" s="48" t="inlineStr">
        <is>
          <t>N. Asset in Portafoglio</t>
        </is>
      </c>
      <c r="C7" s="49" t="n"/>
      <c r="D7" s="48" t="inlineStr">
        <is>
          <t>N. Operazioni Totali</t>
        </is>
      </c>
      <c r="E7" s="49" t="n"/>
      <c r="F7" s="48" t="inlineStr">
        <is>
          <t>Commissioni Totali EUR</t>
        </is>
      </c>
      <c r="G7" s="49" t="n"/>
    </row>
    <row r="8" ht="18" customHeight="1">
      <c r="B8" s="52">
        <f>COUNTA(Portfolio!B6:B13)</f>
        <v/>
      </c>
      <c r="C8" s="49" t="n"/>
      <c r="D8" s="52">
        <f>COUNTA(Inserimento!A6:A10000)</f>
        <v/>
      </c>
      <c r="E8" s="49" t="n"/>
      <c r="F8" s="51">
        <f>SUM(Inserimento!J6:J10000)</f>
        <v/>
      </c>
      <c r="G8" s="49" t="n"/>
    </row>
    <row r="9" ht="16" customHeight="1"/>
    <row r="10" ht="20" customHeight="1">
      <c r="B10" s="53" t="inlineStr">
        <is>
          <t>Dettaglio per Asset</t>
        </is>
      </c>
      <c r="C10" s="54" t="n"/>
      <c r="D10" s="54" t="n"/>
      <c r="E10" s="54" t="n"/>
      <c r="F10" s="54" t="n"/>
      <c r="G10" s="54" t="n"/>
      <c r="H10" s="54" t="n"/>
      <c r="I10" s="54" t="n"/>
      <c r="J10" s="49" t="n"/>
    </row>
    <row r="11" ht="20" customHeight="1">
      <c r="B11" s="17" t="inlineStr">
        <is>
          <t>Asset</t>
        </is>
      </c>
      <c r="C11" s="17" t="inlineStr">
        <is>
          <t>Quantità Finale</t>
        </is>
      </c>
      <c r="D11" s="17" t="inlineStr">
        <is>
          <t>Prezzo Mercato EUR</t>
        </is>
      </c>
      <c r="E11" s="17" t="inlineStr">
        <is>
          <t>Valore Mercato EUR</t>
        </is>
      </c>
      <c r="F11" s="17" t="inlineStr">
        <is>
          <t>Costo Storico EUR</t>
        </is>
      </c>
      <c r="G11" s="17" t="inlineStr">
        <is>
          <t>Plus/Minus EUR</t>
        </is>
      </c>
      <c r="H11" s="17" t="inlineStr">
        <is>
          <t>Var. %</t>
        </is>
      </c>
      <c r="I11" s="17" t="inlineStr">
        <is>
          <t>Stato</t>
        </is>
      </c>
    </row>
    <row r="12" ht="18" customHeight="1">
      <c r="B12" s="55">
        <f>Portfolio!B6</f>
        <v/>
      </c>
      <c r="C12" s="37">
        <f>Portfolio!H6</f>
        <v/>
      </c>
      <c r="D12" s="23">
        <f>Portfolio!J6</f>
        <v/>
      </c>
      <c r="E12" s="23">
        <f>Portfolio!K6</f>
        <v/>
      </c>
      <c r="F12" s="23">
        <f>Portfolio!L6</f>
        <v/>
      </c>
      <c r="G12" s="23">
        <f>Portfolio!M6</f>
        <v/>
      </c>
      <c r="H12" s="56">
        <f>Portfolio!N6</f>
        <v/>
      </c>
      <c r="I12" s="57">
        <f>Portfolio!O6</f>
        <v/>
      </c>
    </row>
    <row r="13" ht="18" customHeight="1">
      <c r="B13" s="58">
        <f>Portfolio!B7</f>
        <v/>
      </c>
      <c r="C13" s="42">
        <f>Portfolio!H7</f>
        <v/>
      </c>
      <c r="D13" s="27">
        <f>Portfolio!J7</f>
        <v/>
      </c>
      <c r="E13" s="27">
        <f>Portfolio!K7</f>
        <v/>
      </c>
      <c r="F13" s="27">
        <f>Portfolio!L7</f>
        <v/>
      </c>
      <c r="G13" s="27">
        <f>Portfolio!M7</f>
        <v/>
      </c>
      <c r="H13" s="59">
        <f>Portfolio!N7</f>
        <v/>
      </c>
      <c r="I13" s="60">
        <f>Portfolio!O7</f>
        <v/>
      </c>
    </row>
    <row r="14" ht="18" customHeight="1">
      <c r="B14" s="55">
        <f>Portfolio!B8</f>
        <v/>
      </c>
      <c r="C14" s="37">
        <f>Portfolio!H8</f>
        <v/>
      </c>
      <c r="D14" s="23">
        <f>Portfolio!J8</f>
        <v/>
      </c>
      <c r="E14" s="23">
        <f>Portfolio!K8</f>
        <v/>
      </c>
      <c r="F14" s="23">
        <f>Portfolio!L8</f>
        <v/>
      </c>
      <c r="G14" s="23">
        <f>Portfolio!M8</f>
        <v/>
      </c>
      <c r="H14" s="56">
        <f>Portfolio!N8</f>
        <v/>
      </c>
      <c r="I14" s="57">
        <f>Portfolio!O8</f>
        <v/>
      </c>
    </row>
    <row r="15" ht="18" customHeight="1">
      <c r="B15" s="58">
        <f>Portfolio!B9</f>
        <v/>
      </c>
      <c r="C15" s="42">
        <f>Portfolio!H9</f>
        <v/>
      </c>
      <c r="D15" s="27">
        <f>Portfolio!J9</f>
        <v/>
      </c>
      <c r="E15" s="27">
        <f>Portfolio!K9</f>
        <v/>
      </c>
      <c r="F15" s="27">
        <f>Portfolio!L9</f>
        <v/>
      </c>
      <c r="G15" s="27">
        <f>Portfolio!M9</f>
        <v/>
      </c>
      <c r="H15" s="59">
        <f>Portfolio!N9</f>
        <v/>
      </c>
      <c r="I15" s="60">
        <f>Portfolio!O9</f>
        <v/>
      </c>
    </row>
    <row r="16" ht="18" customHeight="1">
      <c r="B16" s="55">
        <f>Portfolio!B10</f>
        <v/>
      </c>
      <c r="C16" s="37">
        <f>Portfolio!H10</f>
        <v/>
      </c>
      <c r="D16" s="23">
        <f>Portfolio!J10</f>
        <v/>
      </c>
      <c r="E16" s="23">
        <f>Portfolio!K10</f>
        <v/>
      </c>
      <c r="F16" s="23">
        <f>Portfolio!L10</f>
        <v/>
      </c>
      <c r="G16" s="23">
        <f>Portfolio!M10</f>
        <v/>
      </c>
      <c r="H16" s="56">
        <f>Portfolio!N10</f>
        <v/>
      </c>
      <c r="I16" s="57">
        <f>Portfolio!O10</f>
        <v/>
      </c>
    </row>
    <row r="17" ht="18" customHeight="1">
      <c r="B17" s="58">
        <f>Portfolio!B11</f>
        <v/>
      </c>
      <c r="C17" s="42">
        <f>Portfolio!H11</f>
        <v/>
      </c>
      <c r="D17" s="27">
        <f>Portfolio!J11</f>
        <v/>
      </c>
      <c r="E17" s="27">
        <f>Portfolio!K11</f>
        <v/>
      </c>
      <c r="F17" s="27">
        <f>Portfolio!L11</f>
        <v/>
      </c>
      <c r="G17" s="27">
        <f>Portfolio!M11</f>
        <v/>
      </c>
      <c r="H17" s="59">
        <f>Portfolio!N11</f>
        <v/>
      </c>
      <c r="I17" s="60">
        <f>Portfolio!O11</f>
        <v/>
      </c>
    </row>
    <row r="18" ht="18" customHeight="1">
      <c r="B18" s="55">
        <f>Portfolio!B12</f>
        <v/>
      </c>
      <c r="C18" s="37">
        <f>Portfolio!H12</f>
        <v/>
      </c>
      <c r="D18" s="23">
        <f>Portfolio!J12</f>
        <v/>
      </c>
      <c r="E18" s="23">
        <f>Portfolio!K12</f>
        <v/>
      </c>
      <c r="F18" s="23">
        <f>Portfolio!L12</f>
        <v/>
      </c>
      <c r="G18" s="23">
        <f>Portfolio!M12</f>
        <v/>
      </c>
      <c r="H18" s="56">
        <f>Portfolio!N12</f>
        <v/>
      </c>
      <c r="I18" s="57">
        <f>Portfolio!O12</f>
        <v/>
      </c>
    </row>
    <row r="19" ht="18" customHeight="1">
      <c r="B19" s="58">
        <f>Portfolio!B13</f>
        <v/>
      </c>
      <c r="C19" s="42">
        <f>Portfolio!H13</f>
        <v/>
      </c>
      <c r="D19" s="27">
        <f>Portfolio!J13</f>
        <v/>
      </c>
      <c r="E19" s="27">
        <f>Portfolio!K13</f>
        <v/>
      </c>
      <c r="F19" s="27">
        <f>Portfolio!L13</f>
        <v/>
      </c>
      <c r="G19" s="27">
        <f>Portfolio!M13</f>
        <v/>
      </c>
      <c r="H19" s="59">
        <f>Portfolio!N13</f>
        <v/>
      </c>
      <c r="I19" s="60">
        <f>Portfolio!O13</f>
        <v/>
      </c>
    </row>
    <row r="21" ht="16" customHeight="1"/>
    <row r="22" ht="20" customHeight="1">
      <c r="B22" s="53" t="inlineStr">
        <is>
          <t>Grafici di Analisi</t>
        </is>
      </c>
      <c r="C22" s="54" t="n"/>
      <c r="D22" s="54" t="n"/>
      <c r="E22" s="54" t="n"/>
      <c r="F22" s="54" t="n"/>
      <c r="G22" s="54" t="n"/>
      <c r="H22" s="54" t="n"/>
      <c r="I22" s="54" t="n"/>
      <c r="J22" s="49" t="n"/>
    </row>
  </sheetData>
  <mergeCells count="16">
    <mergeCell ref="B2:J2"/>
    <mergeCell ref="B3:J3"/>
    <mergeCell ref="B5:C5"/>
    <mergeCell ref="B6:C6"/>
    <mergeCell ref="D5:E5"/>
    <mergeCell ref="D6:E6"/>
    <mergeCell ref="F5:G5"/>
    <mergeCell ref="F6:G6"/>
    <mergeCell ref="B7:C7"/>
    <mergeCell ref="B8:C8"/>
    <mergeCell ref="D7:E7"/>
    <mergeCell ref="D8:E8"/>
    <mergeCell ref="F7:G7"/>
    <mergeCell ref="F8:G8"/>
    <mergeCell ref="B10:J10"/>
    <mergeCell ref="B22:J22"/>
  </mergeCells>
  <conditionalFormatting sqref="H12:H19">
    <cfRule type="expression" priority="1" dxfId="0">
      <formula>H12&gt;0</formula>
    </cfRule>
    <cfRule type="expression" priority="2" dxfId="1">
      <formula>H12&lt;0</formula>
    </cfRule>
  </conditionalFormatting>
  <pageMargins left="0.75" right="0.75" top="1" bottom="1" header="0.5" footer="0.5"/>
  <pageSetup orientation="landscape" fitToHeight="0" fitToWidth="1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2026-05-24T10:40:55Z</dcterms:created>
  <dcterms:modified xmlns:dcterms="http://purl.org/dc/terms/" xmlns:xsi="http://www.w3.org/2001/XMLSchema-instance" xsi:type="dcterms:W3CDTF">2026-05-24T10:40:55Z</dcterms:modified>
</cp:coreProperties>
</file>