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ulatore P.IVA" sheetId="1" state="visible" r:id="rId1"/>
    <sheet xmlns:r="http://schemas.openxmlformats.org/officeDocument/2006/relationships" name="Regimi a Confronto" sheetId="2" state="visible" r:id="rId2"/>
    <sheet xmlns:r="http://schemas.openxmlformats.org/officeDocument/2006/relationships" name="Scena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'Simulatore P.IVA'!1:2</definedName>
    <definedName name="_xlnm.Print_Titles" localSheetId="3">'Istruzioni'!1:2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&quot;€&quot;"/>
    <numFmt numFmtId="165" formatCode="0.00&quot;%&quot;"/>
    <numFmt numFmtId="166" formatCode="#,##0 &quot;€&quot;"/>
    <numFmt numFmtId="167" formatCode="0.0&quot;%&quot;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64748B"/>
      <sz val="9"/>
    </font>
    <font>
      <name val="Calibri"/>
      <b val="1"/>
      <color rgb="0092400E"/>
      <sz val="9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92400E"/>
      <sz val="10"/>
    </font>
    <font>
      <name val="Calibri"/>
      <b val="1"/>
      <color rgb="001E293B"/>
      <sz val="10"/>
    </font>
    <font>
      <name val="Calibri"/>
      <b val="1"/>
      <color rgb="000F766E"/>
      <sz val="11"/>
    </font>
    <font>
      <name val="Calibri"/>
      <b val="1"/>
      <color rgb="001E293B"/>
      <sz val="11"/>
    </font>
    <font>
      <name val="Calibri"/>
      <b val="1"/>
      <color rgb="00FFFFFF"/>
      <sz val="14"/>
    </font>
    <font>
      <name val="Calibri"/>
      <b val="1"/>
      <color rgb="000F766E"/>
      <sz val="10"/>
    </font>
    <font>
      <name val="Calibri"/>
      <b val="1"/>
      <color rgb="00FFFFFF"/>
      <sz val="10"/>
    </font>
  </fonts>
  <fills count="13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1F5F9"/>
      </patternFill>
    </fill>
    <fill>
      <patternFill patternType="solid">
        <fgColor rgb="00FEF3C7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EE2E2"/>
      </patternFill>
    </fill>
    <fill>
      <patternFill patternType="solid">
        <fgColor rgb="00CCFBF1"/>
      </patternFill>
    </fill>
    <fill>
      <patternFill patternType="solid">
        <fgColor rgb="00E0F2FE"/>
      </patternFill>
    </fill>
    <fill>
      <patternFill patternType="solid">
        <fgColor rgb="00DCFCE7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 wrapText="1"/>
    </xf>
    <xf numFmtId="0" fontId="5" fillId="8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right" vertical="center"/>
    </xf>
    <xf numFmtId="165" fontId="2" fillId="6" borderId="1" applyAlignment="1" pivotButton="0" quotePrefix="0" xfId="0">
      <alignment horizontal="center" vertical="center" wrapText="1"/>
    </xf>
    <xf numFmtId="164" fontId="5" fillId="8" borderId="1" applyAlignment="1" pivotButton="0" quotePrefix="0" xfId="0">
      <alignment horizontal="right" vertical="center"/>
    </xf>
    <xf numFmtId="165" fontId="2" fillId="8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left" vertical="center" wrapText="1"/>
    </xf>
    <xf numFmtId="164" fontId="7" fillId="9" borderId="1" applyAlignment="1" pivotButton="0" quotePrefix="0" xfId="0">
      <alignment horizontal="right" vertical="center"/>
    </xf>
    <xf numFmtId="165" fontId="2" fillId="9" borderId="1" applyAlignment="1" pivotButton="0" quotePrefix="0" xfId="0">
      <alignment horizontal="center" vertical="center" wrapText="1"/>
    </xf>
    <xf numFmtId="0" fontId="2" fillId="9" borderId="1" applyAlignment="1" pivotButton="0" quotePrefix="0" xfId="0">
      <alignment horizontal="left" vertical="center" wrapText="1"/>
    </xf>
    <xf numFmtId="0" fontId="8" fillId="10" borderId="1" applyAlignment="1" pivotButton="0" quotePrefix="0" xfId="0">
      <alignment horizontal="left" vertical="center" wrapText="1"/>
    </xf>
    <xf numFmtId="164" fontId="8" fillId="10" borderId="1" applyAlignment="1" pivotButton="0" quotePrefix="0" xfId="0">
      <alignment horizontal="right" vertical="center"/>
    </xf>
    <xf numFmtId="165" fontId="2" fillId="10" borderId="1" applyAlignment="1" pivotButton="0" quotePrefix="0" xfId="0">
      <alignment horizontal="center" vertical="center" wrapText="1"/>
    </xf>
    <xf numFmtId="0" fontId="2" fillId="10" borderId="1" applyAlignment="1" pivotButton="0" quotePrefix="0" xfId="0">
      <alignment horizontal="left" vertical="center" wrapText="1"/>
    </xf>
    <xf numFmtId="165" fontId="5" fillId="6" borderId="1" applyAlignment="1" pivotButton="0" quotePrefix="0" xfId="0">
      <alignment horizontal="right" vertical="center"/>
    </xf>
    <xf numFmtId="0" fontId="9" fillId="11" borderId="1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166" fontId="7" fillId="6" borderId="1" applyAlignment="1" pivotButton="0" quotePrefix="0" xfId="0">
      <alignment horizontal="right" vertical="center"/>
    </xf>
    <xf numFmtId="167" fontId="5" fillId="6" borderId="1" applyAlignment="1" pivotButton="0" quotePrefix="0" xfId="0">
      <alignment horizontal="center" vertical="center" wrapText="1"/>
    </xf>
    <xf numFmtId="0" fontId="7" fillId="12" borderId="1" applyAlignment="1" pivotButton="0" quotePrefix="0" xfId="0">
      <alignment horizontal="center" vertical="center" wrapText="1"/>
    </xf>
    <xf numFmtId="166" fontId="7" fillId="8" borderId="1" applyAlignment="1" pivotButton="0" quotePrefix="0" xfId="0">
      <alignment horizontal="right" vertical="center"/>
    </xf>
    <xf numFmtId="167" fontId="5" fillId="8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164" fontId="11" fillId="10" borderId="1" applyAlignment="1" pivotButton="0" quotePrefix="0" xfId="0">
      <alignment horizontal="right" vertical="center"/>
    </xf>
    <xf numFmtId="0" fontId="7" fillId="8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Guadagno Netto: Forfettario vs Ordinario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'Regimi a Confronto'!C5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'Regimi a Confronto'!$B$6:$B$16</f>
            </numRef>
          </cat>
          <val>
            <numRef>
              <f>'Regimi a Confronto'!$C$6:$C$16</f>
            </numRef>
          </val>
        </ser>
        <ser>
          <idx val="1"/>
          <order val="1"/>
          <tx>
            <strRef>
              <f>'Regimi a Confronto'!D5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'Regimi a Confronto'!$B$6:$B$16</f>
            </numRef>
          </cat>
          <val>
            <numRef>
              <f>'Regimi a Confronto'!$D$6:$D$16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Fatturato Annuo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Guadagno Netto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Proiezione Netto Annuo su 5 Anni</a:t>
            </a:r>
          </a:p>
        </rich>
      </tx>
    </title>
    <plotArea>
      <lineChart>
        <grouping val="standard"/>
        <ser>
          <idx val="0"/>
          <order val="0"/>
          <tx>
            <strRef>
              <f>'Scenari'!C14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'Scenari'!$B$15:$B$19</f>
            </numRef>
          </cat>
          <val>
            <numRef>
              <f>'Scenari'!$C$15:$C$19</f>
            </numRef>
          </val>
        </ser>
        <ser>
          <idx val="1"/>
          <order val="1"/>
          <tx>
            <strRef>
              <f>'Scenari'!D14</f>
            </strRef>
          </tx>
          <spPr>
            <a:ln xmlns:a="http://schemas.openxmlformats.org/drawingml/2006/main" w="20000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'Scenari'!$B$15:$B$19</f>
            </numRef>
          </cat>
          <val>
            <numRef>
              <f>'Scenari'!$D$15:$D$19</f>
            </numRef>
          </val>
        </ser>
        <ser>
          <idx val="2"/>
          <order val="2"/>
          <tx>
            <strRef>
              <f>'Scenari'!E14</f>
            </strRef>
          </tx>
          <spPr>
            <a:ln xmlns:a="http://schemas.openxmlformats.org/drawingml/2006/main" w="20000">
              <a:solidFill>
                <a:srgbClr val="22C55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'Scenari'!$B$15:$B$19</f>
            </numRef>
          </cat>
          <val>
            <numRef>
              <f>'Scenari'!$E$15:$E$19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21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5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8" customWidth="1" min="3" max="3"/>
    <col width="18" customWidth="1" min="4" max="4"/>
    <col width="18" customWidth="1" min="5" max="5"/>
    <col width="18" customWidth="1" min="6" max="6"/>
    <col width="3" customWidth="1" min="7" max="7"/>
  </cols>
  <sheetData>
    <row r="1" ht="8" customHeight="1"/>
    <row r="2" ht="36" customHeight="1">
      <c r="B2" s="1" t="inlineStr">
        <is>
          <t>SIMULATORE GUADAGNO NETTO — PARTITA IVA</t>
        </is>
      </c>
      <c r="C2" s="2" t="n"/>
      <c r="D2" s="2" t="n"/>
      <c r="E2" s="2" t="n"/>
      <c r="F2" s="3" t="n"/>
    </row>
    <row r="3" ht="18" customHeight="1">
      <c r="B3" s="4" t="inlineStr">
        <is>
          <t>Aggiornato al: 16/03/2026</t>
        </is>
      </c>
      <c r="E3" s="5" t="inlineStr">
        <is>
          <t>⚠ Inserire i valori nelle celle gialle</t>
        </is>
      </c>
    </row>
    <row r="4" ht="18" customHeight="1">
      <c r="B4" s="4" t="inlineStr">
        <is>
          <t>Simulazione per lavoratori autonomi e freelance italiani</t>
        </is>
      </c>
    </row>
    <row r="5" ht="8" customHeight="1"/>
    <row r="6" ht="22" customHeight="1">
      <c r="B6" s="6" t="inlineStr">
        <is>
          <t>PARAMETRI GENERALI</t>
        </is>
      </c>
    </row>
    <row r="7" ht="22" customHeight="1">
      <c r="B7" s="7" t="inlineStr">
        <is>
          <t>Parametro</t>
        </is>
      </c>
      <c r="C7" s="3" t="n"/>
      <c r="D7" s="7" t="inlineStr">
        <is>
          <t>Valore Inserito</t>
        </is>
      </c>
      <c r="E7" s="7" t="inlineStr">
        <is>
          <t>Riferimento</t>
        </is>
      </c>
      <c r="F7" s="7" t="inlineStr">
        <is>
          <t>Note</t>
        </is>
      </c>
    </row>
    <row r="8" ht="20" customHeight="1">
      <c r="B8" s="8" t="inlineStr">
        <is>
          <t>Fatturato annuo lordo (€)</t>
        </is>
      </c>
      <c r="C8" s="3" t="n"/>
      <c r="D8" s="9" t="n">
        <v>40000</v>
      </c>
      <c r="E8" s="10" t="inlineStr">
        <is>
          <t>— €</t>
        </is>
      </c>
      <c r="F8" s="11" t="inlineStr">
        <is>
          <t>Totale ricavi annui da fatture</t>
        </is>
      </c>
    </row>
    <row r="9" ht="20" customHeight="1">
      <c r="B9" s="12" t="inlineStr">
        <is>
          <t>Regime fiscale</t>
        </is>
      </c>
      <c r="C9" s="3" t="n"/>
      <c r="D9" s="9" t="inlineStr">
        <is>
          <t>Forfettario</t>
        </is>
      </c>
      <c r="E9" s="13" t="inlineStr">
        <is>
          <t>Forfettario / Ordinario</t>
        </is>
      </c>
      <c r="F9" s="14" t="inlineStr">
        <is>
          <t>Seleziona il regime applicabile</t>
        </is>
      </c>
    </row>
    <row r="10" ht="20" customHeight="1">
      <c r="B10" s="8" t="inlineStr">
        <is>
          <t>Codice ATECO / Coefficiente redditività</t>
        </is>
      </c>
      <c r="C10" s="3" t="n"/>
      <c r="D10" s="9" t="n">
        <v>0.78</v>
      </c>
      <c r="E10" s="10" t="inlineStr">
        <is>
          <t>0.40 – 0.86</t>
        </is>
      </c>
      <c r="F10" s="11" t="inlineStr">
        <is>
          <t>Varia per categoria professionale</t>
        </is>
      </c>
    </row>
    <row r="11" ht="20" customHeight="1">
      <c r="B11" s="12" t="inlineStr">
        <is>
          <t>Categoria INPS</t>
        </is>
      </c>
      <c r="C11" s="3" t="n"/>
      <c r="D11" s="9" t="inlineStr">
        <is>
          <t>Gestione Separata</t>
        </is>
      </c>
      <c r="E11" s="13" t="inlineStr">
        <is>
          <t>Gest. Sep. / Artigiani / Commercianti</t>
        </is>
      </c>
      <c r="F11" s="14" t="inlineStr">
        <is>
          <t>Determina aliquota contributiva</t>
        </is>
      </c>
    </row>
    <row r="12" ht="20" customHeight="1">
      <c r="B12" s="8" t="inlineStr">
        <is>
          <t>Aliquota INPS (%)</t>
        </is>
      </c>
      <c r="C12" s="3" t="n"/>
      <c r="D12" s="9" t="n">
        <v>26.07</v>
      </c>
      <c r="E12" s="10" t="inlineStr">
        <is>
          <t>% annua</t>
        </is>
      </c>
      <c r="F12" s="11" t="inlineStr">
        <is>
          <t>Gestione Separata 2024: 26,07%</t>
        </is>
      </c>
    </row>
    <row r="13" ht="20" customHeight="1">
      <c r="B13" s="12" t="inlineStr">
        <is>
          <t>Anni di attività (per riduzione INPS)</t>
        </is>
      </c>
      <c r="C13" s="3" t="n"/>
      <c r="D13" s="9" t="n">
        <v>1</v>
      </c>
      <c r="E13" s="13" t="inlineStr">
        <is>
          <t>1 = primo anno (riduzione 35%)</t>
        </is>
      </c>
      <c r="F13" s="14" t="inlineStr">
        <is>
          <t>Primo anno: riduzione contributi INPS</t>
        </is>
      </c>
    </row>
    <row r="14" ht="20" customHeight="1">
      <c r="B14" s="8" t="inlineStr">
        <is>
          <t>Deducibilità spese (solo Ordinario) (€)</t>
        </is>
      </c>
      <c r="C14" s="3" t="n"/>
      <c r="D14" s="9" t="n">
        <v>0</v>
      </c>
      <c r="E14" s="10" t="inlineStr">
        <is>
          <t>— €</t>
        </is>
      </c>
      <c r="F14" s="11" t="inlineStr">
        <is>
          <t>Solo per regime ordinario</t>
        </is>
      </c>
    </row>
    <row r="15" ht="20" customHeight="1">
      <c r="B15" s="12" t="inlineStr">
        <is>
          <t>Altre detrazioni IRPEF (€)</t>
        </is>
      </c>
      <c r="C15" s="3" t="n"/>
      <c r="D15" s="9" t="n">
        <v>0</v>
      </c>
      <c r="E15" s="13" t="inlineStr">
        <is>
          <t>— €</t>
        </is>
      </c>
      <c r="F15" s="14" t="inlineStr">
        <is>
          <t>Detrazioni per carichi familiari ecc.</t>
        </is>
      </c>
    </row>
    <row r="17" ht="8" customHeight="1"/>
    <row r="18" ht="22" customHeight="1">
      <c r="B18" s="6" t="inlineStr">
        <is>
          <t>CALCOLO FORFETTARIO</t>
        </is>
      </c>
    </row>
    <row r="19" ht="20" customHeight="1">
      <c r="B19" s="7" t="inlineStr">
        <is>
          <t>Voce</t>
        </is>
      </c>
      <c r="C19" s="3" t="n"/>
      <c r="D19" s="7" t="inlineStr">
        <is>
          <t>Importo (€)</t>
        </is>
      </c>
      <c r="E19" s="7" t="inlineStr">
        <is>
          <t>% su Fatturato</t>
        </is>
      </c>
      <c r="F19" s="7" t="inlineStr">
        <is>
          <t>Dettaglio</t>
        </is>
      </c>
    </row>
    <row r="20" ht="20" customHeight="1">
      <c r="B20" s="8" t="inlineStr">
        <is>
          <t>Fatturato Lordo</t>
        </is>
      </c>
      <c r="C20" s="3" t="n"/>
      <c r="D20" s="15">
        <f>D8</f>
        <v/>
      </c>
      <c r="E20" s="16">
        <f>IF(D8&gt;0,D4/D8*100,0)</f>
        <v/>
      </c>
      <c r="F20" s="11" t="inlineStr">
        <is>
          <t>Base di partenza</t>
        </is>
      </c>
    </row>
    <row r="21" ht="20" customHeight="1">
      <c r="B21" s="12" t="inlineStr">
        <is>
          <t>Reddito Imponibile (Forfettario)</t>
        </is>
      </c>
      <c r="C21" s="3" t="n"/>
      <c r="D21" s="17">
        <f>D8*D10</f>
        <v/>
      </c>
      <c r="E21" s="18">
        <f>IF(D8&gt;0,D20/D8*100,0)</f>
        <v/>
      </c>
      <c r="F21" s="14" t="inlineStr">
        <is>
          <t>Fatturato × Coeff. redditività</t>
        </is>
      </c>
    </row>
    <row r="22" ht="20" customHeight="1">
      <c r="B22" s="8" t="inlineStr">
        <is>
          <t>Contributi INPS (base imponibile)</t>
        </is>
      </c>
      <c r="C22" s="3" t="n"/>
      <c r="D22" s="15">
        <f>D21*D12/100</f>
        <v/>
      </c>
      <c r="E22" s="16">
        <f>IF(D8&gt;0,D22/D8*100,0)</f>
        <v/>
      </c>
      <c r="F22" s="11" t="inlineStr">
        <is>
          <t>Aliquota INPS su imponibile</t>
        </is>
      </c>
    </row>
    <row r="23" ht="20" customHeight="1">
      <c r="B23" s="12" t="inlineStr">
        <is>
          <t>Riduzione INPS 1° anno (35%)</t>
        </is>
      </c>
      <c r="C23" s="3" t="n"/>
      <c r="D23" s="17">
        <f>IF(D13=1,D22*0.35,0)</f>
        <v/>
      </c>
      <c r="E23" s="18">
        <f>IF(D8&gt;0,D23/D8*100,0)</f>
        <v/>
      </c>
      <c r="F23" s="14" t="inlineStr">
        <is>
          <t>Solo se anno di attività = 1</t>
        </is>
      </c>
    </row>
    <row r="24" ht="20" customHeight="1">
      <c r="B24" s="8" t="inlineStr">
        <is>
          <t>Contributi INPS Netti</t>
        </is>
      </c>
      <c r="C24" s="3" t="n"/>
      <c r="D24" s="15">
        <f>D22-D23</f>
        <v/>
      </c>
      <c r="E24" s="16">
        <f>IF(D8&gt;0,D24/D8*100,0)</f>
        <v/>
      </c>
      <c r="F24" s="11" t="inlineStr">
        <is>
          <t>Contributi effettivamente dovuti</t>
        </is>
      </c>
    </row>
    <row r="25" ht="20" customHeight="1">
      <c r="B25" s="12" t="inlineStr">
        <is>
          <t>Imponibile IRPEF (Forfettario)</t>
        </is>
      </c>
      <c r="C25" s="3" t="n"/>
      <c r="D25" s="17">
        <f>D21-D24</f>
        <v/>
      </c>
      <c r="E25" s="18">
        <f>IF(D8&gt;0,D25/D8*100,0)</f>
        <v/>
      </c>
      <c r="F25" s="14" t="inlineStr">
        <is>
          <t>Reddito imponibile − INPS netti</t>
        </is>
      </c>
    </row>
    <row r="26" ht="20" customHeight="1">
      <c r="B26" s="8" t="inlineStr">
        <is>
          <t>Aliquota IRPEF sostitutiva (%)</t>
        </is>
      </c>
      <c r="C26" s="3" t="n"/>
      <c r="D26" s="15">
        <f>IF(D13&lt;=5,5,15)</f>
        <v/>
      </c>
      <c r="E26" s="10" t="inlineStr">
        <is>
          <t>—</t>
        </is>
      </c>
      <c r="F26" s="11" t="inlineStr">
        <is>
          <t>5% primi 5 anni, poi 15%</t>
        </is>
      </c>
    </row>
    <row r="27" ht="20" customHeight="1">
      <c r="B27" s="12" t="inlineStr">
        <is>
          <t>IRPEF Sostitutiva</t>
        </is>
      </c>
      <c r="C27" s="3" t="n"/>
      <c r="D27" s="17">
        <f>D25*D26/100</f>
        <v/>
      </c>
      <c r="E27" s="18">
        <f>IF(D8&gt;0,D27/D8*100,0)</f>
        <v/>
      </c>
      <c r="F27" s="14" t="inlineStr">
        <is>
          <t>Imposta a tasso fisso</t>
        </is>
      </c>
    </row>
    <row r="28" ht="20" customHeight="1">
      <c r="B28" s="19" t="inlineStr">
        <is>
          <t>Totale Tasse + Contributi</t>
        </is>
      </c>
      <c r="C28" s="3" t="n"/>
      <c r="D28" s="20">
        <f>D24+D27</f>
        <v/>
      </c>
      <c r="E28" s="21">
        <f>IF(D8&gt;0,D28/D8*100,0)</f>
        <v/>
      </c>
      <c r="F28" s="22" t="inlineStr">
        <is>
          <t>INPS + IRPEF sostitutiva</t>
        </is>
      </c>
    </row>
    <row r="29" ht="20" customHeight="1">
      <c r="B29" s="23" t="inlineStr">
        <is>
          <t>GUADAGNO NETTO FORFETTARIO</t>
        </is>
      </c>
      <c r="C29" s="3" t="n"/>
      <c r="D29" s="24">
        <f>D8-D28</f>
        <v/>
      </c>
      <c r="E29" s="25">
        <f>IF(D8&gt;0,D29/D8*100,0)</f>
        <v/>
      </c>
      <c r="F29" s="26" t="inlineStr">
        <is>
          <t>Fatturato − Tasse − Contributi</t>
        </is>
      </c>
    </row>
    <row r="31" ht="8" customHeight="1"/>
    <row r="32" ht="22" customHeight="1">
      <c r="B32" s="6" t="inlineStr">
        <is>
          <t>CALCOLO REGIME ORDINARIO</t>
        </is>
      </c>
    </row>
    <row r="33" ht="20" customHeight="1">
      <c r="B33" s="7" t="inlineStr">
        <is>
          <t>Voce</t>
        </is>
      </c>
      <c r="C33" s="3" t="n"/>
      <c r="D33" s="7" t="inlineStr">
        <is>
          <t>Importo (€)</t>
        </is>
      </c>
      <c r="E33" s="7" t="inlineStr">
        <is>
          <t>% su Fatturato</t>
        </is>
      </c>
      <c r="F33" s="7" t="inlineStr">
        <is>
          <t>Dettaglio</t>
        </is>
      </c>
    </row>
    <row r="34" ht="20" customHeight="1">
      <c r="B34" s="8" t="inlineStr">
        <is>
          <t>Fatturato Lordo</t>
        </is>
      </c>
      <c r="C34" s="3" t="n"/>
      <c r="D34" s="15">
        <f>D8</f>
        <v/>
      </c>
      <c r="E34" s="16">
        <f>IF(D8&gt;0,D8/D8*100,0)</f>
        <v/>
      </c>
      <c r="F34" s="11" t="inlineStr">
        <is>
          <t>Base di partenza</t>
        </is>
      </c>
    </row>
    <row r="35" ht="20" customHeight="1">
      <c r="B35" s="12" t="inlineStr">
        <is>
          <t>Spese Deducibili</t>
        </is>
      </c>
      <c r="C35" s="3" t="n"/>
      <c r="D35" s="17">
        <f>D14</f>
        <v/>
      </c>
      <c r="E35" s="18">
        <f>IF(D8&gt;0,D35/D8*100,0)</f>
        <v/>
      </c>
      <c r="F35" s="14" t="inlineStr">
        <is>
          <t>Costi professionali documentati</t>
        </is>
      </c>
    </row>
    <row r="36" ht="20" customHeight="1">
      <c r="B36" s="8" t="inlineStr">
        <is>
          <t>Reddito Imponibile (Ordinario)</t>
        </is>
      </c>
      <c r="C36" s="3" t="n"/>
      <c r="D36" s="15">
        <f>D34-D35</f>
        <v/>
      </c>
      <c r="E36" s="16">
        <f>IF(D8&gt;0,D36/D8*100,0)</f>
        <v/>
      </c>
      <c r="F36" s="11" t="inlineStr">
        <is>
          <t>Fatturato − Spese</t>
        </is>
      </c>
    </row>
    <row r="37" ht="20" customHeight="1">
      <c r="B37" s="12" t="inlineStr">
        <is>
          <t>Contributi INPS (Gestione Separata)</t>
        </is>
      </c>
      <c r="C37" s="3" t="n"/>
      <c r="D37" s="17">
        <f>D36*D12/100</f>
        <v/>
      </c>
      <c r="E37" s="18">
        <f>IF(D8&gt;0,D37/D8*100,0)</f>
        <v/>
      </c>
      <c r="F37" s="14" t="inlineStr">
        <is>
          <t>Deducibili dall'imponibile IRPEF</t>
        </is>
      </c>
    </row>
    <row r="38" ht="20" customHeight="1">
      <c r="B38" s="8" t="inlineStr">
        <is>
          <t>Imponibile IRPEF (Ordinario)</t>
        </is>
      </c>
      <c r="C38" s="3" t="n"/>
      <c r="D38" s="15">
        <f>D36-D37-D15</f>
        <v/>
      </c>
      <c r="E38" s="16">
        <f>IF(D8&gt;0,D38/D8*100,0)</f>
        <v/>
      </c>
      <c r="F38" s="11" t="inlineStr">
        <is>
          <t>Imponibile − INPS − Detrazioni</t>
        </is>
      </c>
    </row>
    <row r="39" ht="20" customHeight="1">
      <c r="B39" s="12" t="inlineStr">
        <is>
          <t>IRPEF Scaglione 1 (23% su 0–28.000)</t>
        </is>
      </c>
      <c r="C39" s="3" t="n"/>
      <c r="D39" s="17">
        <f>MIN(D38,28000)*0.23</f>
        <v/>
      </c>
      <c r="E39" s="18">
        <f>IF(D8&gt;0,D39/D8*100,0)</f>
        <v/>
      </c>
      <c r="F39" s="14" t="inlineStr">
        <is>
          <t>23% su reddito fino a €28.000</t>
        </is>
      </c>
    </row>
    <row r="40" ht="20" customHeight="1">
      <c r="B40" s="8" t="inlineStr">
        <is>
          <t>IRPEF Scaglione 2 (35% su 28k–50k)</t>
        </is>
      </c>
      <c r="C40" s="3" t="n"/>
      <c r="D40" s="15">
        <f>IF(D38&gt;28000,MIN(D38-28000,22000)*0.35,0)</f>
        <v/>
      </c>
      <c r="E40" s="16">
        <f>IF(D8&gt;0,D40/D8*100,0)</f>
        <v/>
      </c>
      <c r="F40" s="11" t="inlineStr">
        <is>
          <t>35% su reddito tra €28k e €50k</t>
        </is>
      </c>
    </row>
    <row r="41" ht="20" customHeight="1">
      <c r="B41" s="12" t="inlineStr">
        <is>
          <t>IRPEF Scaglione 3 (43% oltre 50.000)</t>
        </is>
      </c>
      <c r="C41" s="3" t="n"/>
      <c r="D41" s="17">
        <f>IF(D38&gt;50000,(D38-50000)*0.43,0)</f>
        <v/>
      </c>
      <c r="E41" s="18">
        <f>IF(D8&gt;0,D41/D8*100,0)</f>
        <v/>
      </c>
      <c r="F41" s="14" t="inlineStr">
        <is>
          <t>43% su reddito oltre €50.000</t>
        </is>
      </c>
    </row>
    <row r="42" ht="20" customHeight="1">
      <c r="B42" s="8" t="inlineStr">
        <is>
          <t>IRPEF Totale Ordinario</t>
        </is>
      </c>
      <c r="C42" s="3" t="n"/>
      <c r="D42" s="15">
        <f>D39+D40+D41</f>
        <v/>
      </c>
      <c r="E42" s="16">
        <f>IF(D8&gt;0,D42/D8*100,0)</f>
        <v/>
      </c>
      <c r="F42" s="11" t="inlineStr">
        <is>
          <t>Somma scaglioni IRPEF</t>
        </is>
      </c>
    </row>
    <row r="43" ht="20" customHeight="1">
      <c r="B43" s="12" t="inlineStr">
        <is>
          <t>Addizionale Regionale (media 1,73%)</t>
        </is>
      </c>
      <c r="C43" s="3" t="n"/>
      <c r="D43" s="17">
        <f>D38*0.0173</f>
        <v/>
      </c>
      <c r="E43" s="18">
        <f>IF(D8&gt;0,D43/D8*100,0)</f>
        <v/>
      </c>
      <c r="F43" s="14" t="inlineStr">
        <is>
          <t>Varia per regione</t>
        </is>
      </c>
    </row>
    <row r="44" ht="20" customHeight="1">
      <c r="B44" s="8" t="inlineStr">
        <is>
          <t>Addizionale Comunale (media 0,5%)</t>
        </is>
      </c>
      <c r="C44" s="3" t="n"/>
      <c r="D44" s="15">
        <f>D38*0.005</f>
        <v/>
      </c>
      <c r="E44" s="16">
        <f>IF(D8&gt;0,D44/D8*100,0)</f>
        <v/>
      </c>
      <c r="F44" s="11" t="inlineStr">
        <is>
          <t>Varia per comune</t>
        </is>
      </c>
    </row>
    <row r="45" ht="20" customHeight="1">
      <c r="B45" s="19" t="inlineStr">
        <is>
          <t>Totale Tasse + Contributi (Ordinario)</t>
        </is>
      </c>
      <c r="C45" s="3" t="n"/>
      <c r="D45" s="20">
        <f>D37+D42+D43+D44</f>
        <v/>
      </c>
      <c r="E45" s="21">
        <f>IF(D8&gt;0,D45/D8*100,0)</f>
        <v/>
      </c>
      <c r="F45" s="22" t="inlineStr">
        <is>
          <t>INPS + IRPEF + Addizionali</t>
        </is>
      </c>
    </row>
    <row r="46" ht="20" customHeight="1">
      <c r="B46" s="23" t="inlineStr">
        <is>
          <t>GUADAGNO NETTO ORDINARIO</t>
        </is>
      </c>
      <c r="C46" s="3" t="n"/>
      <c r="D46" s="24">
        <f>D8-D45</f>
        <v/>
      </c>
      <c r="E46" s="25">
        <f>IF(D8&gt;0,D46/D8*100,0)</f>
        <v/>
      </c>
      <c r="F46" s="26" t="inlineStr">
        <is>
          <t>Fatturato − Totale imposte</t>
        </is>
      </c>
    </row>
    <row r="48" ht="8" customHeight="1"/>
    <row r="49" ht="22" customHeight="1">
      <c r="B49" s="6" t="inlineStr">
        <is>
          <t>RIEPILOGO COMPARATIVO</t>
        </is>
      </c>
    </row>
    <row r="50" ht="20" customHeight="1">
      <c r="B50" s="7" t="inlineStr">
        <is>
          <t>Voce</t>
        </is>
      </c>
      <c r="C50" s="3" t="n"/>
      <c r="D50" s="7" t="inlineStr">
        <is>
          <t>Forfettario</t>
        </is>
      </c>
      <c r="E50" s="7" t="inlineStr">
        <is>
          <t>Ordinario</t>
        </is>
      </c>
      <c r="F50" s="7" t="inlineStr">
        <is>
          <t>Differenza</t>
        </is>
      </c>
    </row>
    <row r="51" ht="22" customHeight="1">
      <c r="B51" s="8" t="inlineStr">
        <is>
          <t>Fatturato Lordo</t>
        </is>
      </c>
      <c r="C51" s="3" t="n"/>
      <c r="D51" s="15">
        <f>D8</f>
        <v/>
      </c>
      <c r="E51" s="15">
        <f>D8</f>
        <v/>
      </c>
      <c r="F51" s="15">
        <f>D53-D52</f>
        <v/>
      </c>
    </row>
    <row r="52" ht="22" customHeight="1">
      <c r="B52" s="12" t="inlineStr">
        <is>
          <t>Totale Tasse + Contributi</t>
        </is>
      </c>
      <c r="C52" s="3" t="n"/>
      <c r="D52" s="17">
        <f>D28</f>
        <v/>
      </c>
      <c r="E52" s="17">
        <f>D45</f>
        <v/>
      </c>
      <c r="F52" s="17">
        <f>D54-D53</f>
        <v/>
      </c>
    </row>
    <row r="53" ht="22" customHeight="1">
      <c r="B53" s="8" t="inlineStr">
        <is>
          <t>Aliquota Effettiva Totale (%)</t>
        </is>
      </c>
      <c r="C53" s="3" t="n"/>
      <c r="D53" s="27">
        <f>IF(D8&gt;0,D28/D8*100,0)</f>
        <v/>
      </c>
      <c r="E53" s="27">
        <f>IF(D8&gt;0,D45/D8*100,0)</f>
        <v/>
      </c>
      <c r="F53" s="27">
        <f>D55-D54</f>
        <v/>
      </c>
    </row>
    <row r="54" ht="22" customHeight="1">
      <c r="B54" s="23" t="inlineStr">
        <is>
          <t>GUADAGNO NETTO</t>
        </is>
      </c>
      <c r="C54" s="3" t="n"/>
      <c r="D54" s="24">
        <f>D29</f>
        <v/>
      </c>
      <c r="E54" s="24">
        <f>D46</f>
        <v/>
      </c>
      <c r="F54" s="24">
        <f>D56-D55</f>
        <v/>
      </c>
    </row>
    <row r="55" ht="22" customHeight="1">
      <c r="B55" s="23" t="inlineStr">
        <is>
          <t>Guadagno Netto Mensile</t>
        </is>
      </c>
      <c r="C55" s="3" t="n"/>
      <c r="D55" s="24">
        <f>D29/12</f>
        <v/>
      </c>
      <c r="E55" s="24">
        <f>D46/12</f>
        <v/>
      </c>
      <c r="F55" s="24">
        <f>D57-D56</f>
        <v/>
      </c>
    </row>
    <row r="57" ht="8" customHeight="1"/>
    <row r="58" ht="22" customHeight="1">
      <c r="B58" s="6" t="inlineStr">
        <is>
          <t>CONSIGLIO AUTOMATICO</t>
        </is>
      </c>
    </row>
    <row r="59" ht="40" customHeight="1">
      <c r="B59" s="28">
        <f>IF(D8&gt;85000,"⚠ ATTENZIONE: Hai superato il limite forfettario (€85.000). Obbligo di regime ordinario.",IF(D29&gt;D46,"✅ Il regime FORFETTARIO è più conveniente di "&amp;TEXT(ABS(D56),"#,##0.00")&amp;" € (+mensile: "&amp;TEXT(ABS(D57),"#,##0.00")&amp;" €)","✅ Il regime ORDINARIO è più conveniente di "&amp;TEXT(ABS(D56),"#,##0.00")&amp;" € (+mensile: "&amp;TEXT(ABS(D57),"#,##0.00")&amp;" €)"))</f>
        <v/>
      </c>
      <c r="C59" s="2" t="n"/>
      <c r="D59" s="2" t="n"/>
      <c r="E59" s="2" t="n"/>
      <c r="F59" s="3" t="n"/>
    </row>
  </sheetData>
  <mergeCells count="50">
    <mergeCell ref="B2:F2"/>
    <mergeCell ref="B3:D3"/>
    <mergeCell ref="E3:F3"/>
    <mergeCell ref="B4:F4"/>
    <mergeCell ref="B6:F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8:F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F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9:F49"/>
    <mergeCell ref="B50:C50"/>
    <mergeCell ref="B51:C51"/>
    <mergeCell ref="B52:C52"/>
    <mergeCell ref="B53:C53"/>
    <mergeCell ref="B54:C54"/>
    <mergeCell ref="B55:C55"/>
    <mergeCell ref="B58:F58"/>
    <mergeCell ref="B59:F59"/>
  </mergeCells>
  <dataValidations count="2">
    <dataValidation sqref="D9" showErrorMessage="1" showDropDown="0" showInputMessage="1" allowBlank="0" type="list">
      <formula1>"Forfettario,Ordinario"</formula1>
    </dataValidation>
    <dataValidation sqref="D11" showErrorMessage="1" showDropDown="0" showInputMessage="1" allowBlank="0" type="list">
      <formula1>"Gestione Separata,Artigiani,Commercianti"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3" customWidth="1" min="8" max="8"/>
  </cols>
  <sheetData>
    <row r="1" ht="8" customHeight="1"/>
    <row r="2" ht="36" customHeight="1">
      <c r="B2" s="29" t="inlineStr">
        <is>
          <t>REGIMI FISCALI A CONFRONTO — SIMULAZIONE MULTI-FATTURATO</t>
        </is>
      </c>
    </row>
    <row r="3" ht="16" customHeight="1">
      <c r="B3" s="4" t="inlineStr">
        <is>
          <t>Generato il: 16/03/2026 | Coefficiente redditività: 0,78 | INPS Gestione Separata 26,07%</t>
        </is>
      </c>
    </row>
    <row r="5" ht="22" customHeight="1">
      <c r="B5" s="7" t="inlineStr">
        <is>
          <t>Fatturato (€)</t>
        </is>
      </c>
      <c r="C5" s="7" t="inlineStr">
        <is>
          <t>Netto Forf. €</t>
        </is>
      </c>
      <c r="D5" s="7" t="inlineStr">
        <is>
          <t>% Netto Forf.</t>
        </is>
      </c>
      <c r="E5" s="7" t="inlineStr">
        <is>
          <t>Netto Ord. €</t>
        </is>
      </c>
      <c r="F5" s="7" t="inlineStr">
        <is>
          <t>% Netto Ord.</t>
        </is>
      </c>
      <c r="G5" s="7" t="inlineStr">
        <is>
          <t>Convenienza</t>
        </is>
      </c>
    </row>
    <row r="6" ht="20" customHeight="1">
      <c r="B6" s="30" t="n">
        <v>15000</v>
      </c>
      <c r="C6" s="15" t="n">
        <v>10652.34</v>
      </c>
      <c r="D6" s="31" t="n">
        <v>71</v>
      </c>
      <c r="E6" s="15" t="n">
        <v>8291.620000000001</v>
      </c>
      <c r="F6" s="31" t="n">
        <v>55.3</v>
      </c>
      <c r="G6" s="32" t="inlineStr">
        <is>
          <t>✅ Forfettario</t>
        </is>
      </c>
    </row>
    <row r="7" ht="20" customHeight="1">
      <c r="B7" s="33" t="n">
        <v>20000</v>
      </c>
      <c r="C7" s="17" t="n">
        <v>14203.12</v>
      </c>
      <c r="D7" s="34" t="n">
        <v>71</v>
      </c>
      <c r="E7" s="17" t="n">
        <v>11055.49</v>
      </c>
      <c r="F7" s="34" t="n">
        <v>55.3</v>
      </c>
      <c r="G7" s="32" t="inlineStr">
        <is>
          <t>✅ Forfettario</t>
        </is>
      </c>
    </row>
    <row r="8" ht="20" customHeight="1">
      <c r="B8" s="30" t="n">
        <v>25000</v>
      </c>
      <c r="C8" s="15" t="n">
        <v>17753.9</v>
      </c>
      <c r="D8" s="31" t="n">
        <v>71</v>
      </c>
      <c r="E8" s="15" t="n">
        <v>13819.37</v>
      </c>
      <c r="F8" s="31" t="n">
        <v>55.3</v>
      </c>
      <c r="G8" s="32" t="inlineStr">
        <is>
          <t>✅ Forfettario</t>
        </is>
      </c>
    </row>
    <row r="9" ht="20" customHeight="1">
      <c r="B9" s="33" t="n">
        <v>30000</v>
      </c>
      <c r="C9" s="17" t="n">
        <v>21304.68</v>
      </c>
      <c r="D9" s="34" t="n">
        <v>71</v>
      </c>
      <c r="E9" s="17" t="n">
        <v>16583.24</v>
      </c>
      <c r="F9" s="34" t="n">
        <v>55.3</v>
      </c>
      <c r="G9" s="32" t="inlineStr">
        <is>
          <t>✅ Forfettario</t>
        </is>
      </c>
    </row>
    <row r="10" ht="20" customHeight="1">
      <c r="B10" s="30" t="n">
        <v>35000</v>
      </c>
      <c r="C10" s="15" t="n">
        <v>24855.46</v>
      </c>
      <c r="D10" s="31" t="n">
        <v>71</v>
      </c>
      <c r="E10" s="15" t="n">
        <v>19347.11</v>
      </c>
      <c r="F10" s="31" t="n">
        <v>55.3</v>
      </c>
      <c r="G10" s="32" t="inlineStr">
        <is>
          <t>✅ Forfettario</t>
        </is>
      </c>
    </row>
    <row r="11" ht="20" customHeight="1">
      <c r="B11" s="33" t="n">
        <v>40000</v>
      </c>
      <c r="C11" s="17" t="n">
        <v>28406.24</v>
      </c>
      <c r="D11" s="34" t="n">
        <v>71</v>
      </c>
      <c r="E11" s="17" t="n">
        <v>21922.34</v>
      </c>
      <c r="F11" s="34" t="n">
        <v>54.8</v>
      </c>
      <c r="G11" s="32" t="inlineStr">
        <is>
          <t>✅ Forfettario</t>
        </is>
      </c>
    </row>
    <row r="12" ht="20" customHeight="1">
      <c r="B12" s="30" t="n">
        <v>45000</v>
      </c>
      <c r="C12" s="15" t="n">
        <v>31957.02</v>
      </c>
      <c r="D12" s="31" t="n">
        <v>71</v>
      </c>
      <c r="E12" s="15" t="n">
        <v>24242.64</v>
      </c>
      <c r="F12" s="31" t="n">
        <v>53.9</v>
      </c>
      <c r="G12" s="32" t="inlineStr">
        <is>
          <t>✅ Forfettario</t>
        </is>
      </c>
    </row>
    <row r="13" ht="20" customHeight="1">
      <c r="B13" s="33" t="n">
        <v>50000</v>
      </c>
      <c r="C13" s="17" t="n">
        <v>35507.79</v>
      </c>
      <c r="D13" s="34" t="n">
        <v>71</v>
      </c>
      <c r="E13" s="17" t="n">
        <v>26562.93</v>
      </c>
      <c r="F13" s="34" t="n">
        <v>53.1</v>
      </c>
      <c r="G13" s="32" t="inlineStr">
        <is>
          <t>✅ Forfettario</t>
        </is>
      </c>
    </row>
    <row r="14" ht="20" customHeight="1">
      <c r="B14" s="30" t="n">
        <v>60000</v>
      </c>
      <c r="C14" s="15" t="n">
        <v>42609.35</v>
      </c>
      <c r="D14" s="31" t="n">
        <v>71</v>
      </c>
      <c r="E14" s="15" t="n">
        <v>31203.52</v>
      </c>
      <c r="F14" s="31" t="n">
        <v>52</v>
      </c>
      <c r="G14" s="32" t="inlineStr">
        <is>
          <t>✅ Forfettario</t>
        </is>
      </c>
    </row>
    <row r="15" ht="20" customHeight="1">
      <c r="B15" s="33" t="n">
        <v>70000</v>
      </c>
      <c r="C15" s="17" t="n">
        <v>49710.91</v>
      </c>
      <c r="D15" s="34" t="n">
        <v>71</v>
      </c>
      <c r="E15" s="17" t="n">
        <v>35704.02</v>
      </c>
      <c r="F15" s="34" t="n">
        <v>51</v>
      </c>
      <c r="G15" s="32" t="inlineStr">
        <is>
          <t>✅ Forfettario</t>
        </is>
      </c>
    </row>
    <row r="16" ht="20" customHeight="1">
      <c r="B16" s="30" t="n">
        <v>85000</v>
      </c>
      <c r="C16" s="15" t="n">
        <v>60363.25</v>
      </c>
      <c r="D16" s="31" t="n">
        <v>71</v>
      </c>
      <c r="E16" s="15" t="n">
        <v>41777.74</v>
      </c>
      <c r="F16" s="31" t="n">
        <v>49.2</v>
      </c>
      <c r="G16" s="32" t="inlineStr">
        <is>
          <t>✅ Forfettario</t>
        </is>
      </c>
    </row>
  </sheetData>
  <mergeCells count="2">
    <mergeCell ref="B2:G2"/>
    <mergeCell ref="B3:G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3" customWidth="1" min="7" max="7"/>
  </cols>
  <sheetData>
    <row r="1" ht="8" customHeight="1"/>
    <row r="2" ht="36" customHeight="1">
      <c r="B2" s="29" t="inlineStr">
        <is>
          <t>SCENARI DI CRESCITA — PROIEZIONE GUADAGNO NETTO</t>
        </is>
      </c>
    </row>
    <row r="3" ht="16" customHeight="1">
      <c r="B3" s="4" t="inlineStr">
        <is>
          <t>Proiezione su 5 anni | Aggiornato al: 16/03/2026</t>
        </is>
      </c>
    </row>
    <row r="5" ht="22" customHeight="1">
      <c r="B5" s="6" t="inlineStr">
        <is>
          <t>Parametri Scenario</t>
        </is>
      </c>
    </row>
    <row r="6" ht="20" customHeight="1">
      <c r="B6" s="8" t="inlineStr">
        <is>
          <t>Fatturato anno 1 (€)</t>
        </is>
      </c>
      <c r="C6" s="3" t="n"/>
      <c r="D6" s="9" t="n">
        <v>30000</v>
      </c>
    </row>
    <row r="7" ht="20" customHeight="1">
      <c r="B7" s="12" t="inlineStr">
        <is>
          <t>Tasso crescita annua (%)</t>
        </is>
      </c>
      <c r="C7" s="3" t="n"/>
      <c r="D7" s="9" t="n">
        <v>10</v>
      </c>
    </row>
    <row r="8" ht="20" customHeight="1">
      <c r="B8" s="8" t="inlineStr">
        <is>
          <t>Coefficiente redditività</t>
        </is>
      </c>
      <c r="C8" s="3" t="n"/>
      <c r="D8" s="9" t="n">
        <v>0.78</v>
      </c>
    </row>
    <row r="9" ht="20" customHeight="1">
      <c r="B9" s="12" t="inlineStr">
        <is>
          <t>Aliquota IRPEF sostitutiva (%)</t>
        </is>
      </c>
      <c r="C9" s="3" t="n"/>
      <c r="D9" s="9" t="n">
        <v>15</v>
      </c>
    </row>
    <row r="10" ht="20" customHeight="1">
      <c r="B10" s="8" t="inlineStr">
        <is>
          <t>Aliquota INPS (%)</t>
        </is>
      </c>
      <c r="C10" s="3" t="n"/>
      <c r="D10" s="9" t="n">
        <v>26.07</v>
      </c>
    </row>
    <row r="12" ht="8" customHeight="1"/>
    <row r="13" ht="22" customHeight="1">
      <c r="B13" s="6" t="inlineStr">
        <is>
          <t>Proiezione Pluriennale</t>
        </is>
      </c>
    </row>
    <row r="14" ht="20" customHeight="1">
      <c r="B14" s="7" t="inlineStr">
        <is>
          <t>Anno</t>
        </is>
      </c>
      <c r="C14" s="7" t="inlineStr">
        <is>
          <t>Fatturato (€)</t>
        </is>
      </c>
      <c r="D14" s="7" t="inlineStr">
        <is>
          <t>Tasse Tot. (€)</t>
        </is>
      </c>
      <c r="E14" s="7" t="inlineStr">
        <is>
          <t>Netto (€)</t>
        </is>
      </c>
      <c r="F14" s="7" t="inlineStr">
        <is>
          <t>Netto Mensile (€)</t>
        </is>
      </c>
    </row>
    <row r="15" ht="20" customHeight="1">
      <c r="B15" s="35" t="inlineStr">
        <is>
          <t>Anno 1</t>
        </is>
      </c>
      <c r="C15" s="15">
        <f>D6</f>
        <v/>
      </c>
      <c r="D15" s="15">
        <f>(C15*D8)*D10/100+(C15*D8-C15*D8*D10/100)*D9/100</f>
        <v/>
      </c>
      <c r="E15" s="36">
        <f>C15-D15</f>
        <v/>
      </c>
      <c r="F15" s="15">
        <f>E15/12</f>
        <v/>
      </c>
    </row>
    <row r="16" ht="20" customHeight="1">
      <c r="B16" s="37" t="inlineStr">
        <is>
          <t>Anno 2</t>
        </is>
      </c>
      <c r="C16" s="17">
        <f>D15*(1+D7/100)</f>
        <v/>
      </c>
      <c r="D16" s="17">
        <f>(C16*D8)*D10/100+(C16*D8-C16*D8*D10/100)*D9/100</f>
        <v/>
      </c>
      <c r="E16" s="36">
        <f>C16-D16</f>
        <v/>
      </c>
      <c r="F16" s="17">
        <f>E16/12</f>
        <v/>
      </c>
    </row>
    <row r="17" ht="20" customHeight="1">
      <c r="B17" s="35" t="inlineStr">
        <is>
          <t>Anno 3</t>
        </is>
      </c>
      <c r="C17" s="15">
        <f>D16*(1+D7/100)</f>
        <v/>
      </c>
      <c r="D17" s="15">
        <f>(C17*D8)*D10/100+(C17*D8-C17*D8*D10/100)*D9/100</f>
        <v/>
      </c>
      <c r="E17" s="36">
        <f>C17-D17</f>
        <v/>
      </c>
      <c r="F17" s="15">
        <f>E17/12</f>
        <v/>
      </c>
    </row>
    <row r="18" ht="20" customHeight="1">
      <c r="B18" s="37" t="inlineStr">
        <is>
          <t>Anno 4</t>
        </is>
      </c>
      <c r="C18" s="17">
        <f>D17*(1+D7/100)</f>
        <v/>
      </c>
      <c r="D18" s="17">
        <f>(C18*D8)*D10/100+(C18*D8-C18*D8*D10/100)*D9/100</f>
        <v/>
      </c>
      <c r="E18" s="36">
        <f>C18-D18</f>
        <v/>
      </c>
      <c r="F18" s="17">
        <f>E18/12</f>
        <v/>
      </c>
    </row>
    <row r="19" ht="20" customHeight="1">
      <c r="B19" s="35" t="inlineStr">
        <is>
          <t>Anno 5</t>
        </is>
      </c>
      <c r="C19" s="15">
        <f>D18*(1+D7/100)</f>
        <v/>
      </c>
      <c r="D19" s="15">
        <f>(C19*D8)*D10/100+(C19*D8-C19*D8*D10/100)*D9/100</f>
        <v/>
      </c>
      <c r="E19" s="36">
        <f>C19-D19</f>
        <v/>
      </c>
      <c r="F19" s="15">
        <f>E19/12</f>
        <v/>
      </c>
    </row>
  </sheetData>
  <mergeCells count="9">
    <mergeCell ref="B2:F2"/>
    <mergeCell ref="B3:F3"/>
    <mergeCell ref="B5:F5"/>
    <mergeCell ref="B6:C6"/>
    <mergeCell ref="B7:C7"/>
    <mergeCell ref="B8:C8"/>
    <mergeCell ref="B9:C9"/>
    <mergeCell ref="B10:C10"/>
    <mergeCell ref="B13:F1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55" customWidth="1" min="3" max="3"/>
    <col width="3" customWidth="1" min="4" max="4"/>
  </cols>
  <sheetData>
    <row r="1" ht="8" customHeight="1"/>
    <row r="2" ht="36" customHeight="1">
      <c r="B2" s="38" t="inlineStr">
        <is>
          <t>ISTRUZIONI PER L'UTILIZZO</t>
        </is>
      </c>
    </row>
    <row r="4" ht="32" customHeight="1">
      <c r="B4" s="7" t="inlineStr">
        <is>
          <t>SEZIONE</t>
        </is>
      </c>
      <c r="C4" s="7" t="inlineStr">
        <is>
          <t>DESCRIZIONE</t>
        </is>
      </c>
    </row>
    <row r="5" ht="32" customHeight="1">
      <c r="B5" s="39" t="inlineStr">
        <is>
          <t>Foglio: Simulatore P.IVA</t>
        </is>
      </c>
      <c r="C5" s="40" t="inlineStr"/>
    </row>
    <row r="6" ht="32" customHeight="1">
      <c r="B6" s="41" t="inlineStr">
        <is>
          <t xml:space="preserve">  Dati di Input (celle gialle)</t>
        </is>
      </c>
      <c r="C6" s="8" t="inlineStr">
        <is>
          <t>Inserisci il tuo fatturato lordo annuo, il regime fiscale, il coefficiente ATECO, la categoria INPS e le aliquote applicabili.</t>
        </is>
      </c>
    </row>
    <row r="7" ht="32" customHeight="1">
      <c r="B7" s="42" t="inlineStr">
        <is>
          <t xml:space="preserve">  Calcolo Forfettario</t>
        </is>
      </c>
      <c r="C7" s="12" t="inlineStr">
        <is>
          <t>Mostra il calcolo dettagliato per il regime forfettario: reddito imponibile, contributi INPS (con eventuale riduzione 35% al primo anno), IRPEF sostitutiva al 5% o 15%.</t>
        </is>
      </c>
    </row>
    <row r="8" ht="32" customHeight="1">
      <c r="B8" s="41" t="inlineStr">
        <is>
          <t xml:space="preserve">  Calcolo Ordinario</t>
        </is>
      </c>
      <c r="C8" s="8" t="inlineStr">
        <is>
          <t>Mostra i calcoli per il regime ordinario con scaglioni IRPEF progressivi (23%, 35%, 43%), INPS e addizionali regionali/comunali.</t>
        </is>
      </c>
    </row>
    <row r="9" ht="32" customHeight="1">
      <c r="B9" s="42" t="inlineStr">
        <is>
          <t xml:space="preserve">  Riepilogo Comparativo</t>
        </is>
      </c>
      <c r="C9" s="12" t="inlineStr">
        <is>
          <t>Confronto affiancato tra i due regimi con guadagno netto annuale e mensile.</t>
        </is>
      </c>
    </row>
    <row r="10" ht="32" customHeight="1">
      <c r="B10" s="41" t="inlineStr">
        <is>
          <t xml:space="preserve">  Consiglio Automatico</t>
        </is>
      </c>
      <c r="C10" s="8" t="inlineStr">
        <is>
          <t>Formula intelligente che suggerisce il regime più conveniente in base ai tuoi dati.</t>
        </is>
      </c>
    </row>
    <row r="11" ht="32" customHeight="1">
      <c r="B11" s="39" t="inlineStr">
        <is>
          <t>Foglio: Regimi a Confronto</t>
        </is>
      </c>
      <c r="C11" s="40" t="inlineStr"/>
    </row>
    <row r="12" ht="32" customHeight="1">
      <c r="B12" s="41" t="inlineStr">
        <is>
          <t xml:space="preserve">  Tabella Multi-Fatturato</t>
        </is>
      </c>
      <c r="C12" s="8" t="inlineStr">
        <is>
          <t>Confronto automatico tra regime forfettario e ordinario per 11 livelli di fatturato (€15k–€85k). Utile per pianificazione fiscale.</t>
        </is>
      </c>
    </row>
    <row r="13" ht="32" customHeight="1">
      <c r="B13" s="42" t="inlineStr">
        <is>
          <t xml:space="preserve">  Grafico a Barre</t>
        </is>
      </c>
      <c r="C13" s="12" t="inlineStr">
        <is>
          <t>Visualizzazione grafica del guadagno netto nei due regimi per ogni fascia di fatturato.</t>
        </is>
      </c>
    </row>
    <row r="14" ht="32" customHeight="1">
      <c r="B14" s="39" t="inlineStr">
        <is>
          <t>Foglio: Scenari</t>
        </is>
      </c>
      <c r="C14" s="40" t="inlineStr"/>
    </row>
    <row r="15" ht="32" customHeight="1">
      <c r="B15" s="42" t="inlineStr">
        <is>
          <t xml:space="preserve">  Proiezione 5 Anni</t>
        </is>
      </c>
      <c r="C15" s="12" t="inlineStr">
        <is>
          <t>Inserisci fatturato iniziale e tasso di crescita annua per simulare l'evoluzione del guadagno netto su 5 anni.</t>
        </is>
      </c>
    </row>
    <row r="16" ht="32" customHeight="1">
      <c r="B16" s="41" t="inlineStr">
        <is>
          <t xml:space="preserve">  Grafico di Proiezione</t>
        </is>
      </c>
      <c r="C16" s="8" t="inlineStr">
        <is>
          <t>Grafico a linee con andamento di fatturato, tasse e netto nel quinquennio.</t>
        </is>
      </c>
    </row>
    <row r="17" ht="32" customHeight="1">
      <c r="B17" s="39" t="inlineStr">
        <is>
          <t>NOTE IMPORTANTI</t>
        </is>
      </c>
      <c r="C17" s="40" t="inlineStr"/>
    </row>
    <row r="18" ht="32" customHeight="1">
      <c r="B18" s="41" t="inlineStr">
        <is>
          <t xml:space="preserve">  Limite Forfettario</t>
        </is>
      </c>
      <c r="C18" s="8" t="inlineStr">
        <is>
          <t>Il regime forfettario è accessibile fino a €85.000 di ricavi annui. Oltre tale soglia è obbligatorio il regime ordinario.</t>
        </is>
      </c>
    </row>
    <row r="19" ht="32" customHeight="1">
      <c r="B19" s="42" t="inlineStr">
        <is>
          <t xml:space="preserve">  Coefficiente Redditività</t>
        </is>
      </c>
      <c r="C19" s="12" t="inlineStr">
        <is>
          <t>Varia da 0,40 a 0,86 in base al codice ATECO. Consulta la tabella ufficiale ADE per il tuo codice.</t>
        </is>
      </c>
    </row>
    <row r="20" ht="32" customHeight="1">
      <c r="B20" s="41" t="inlineStr">
        <is>
          <t xml:space="preserve">  INPS Gestione Separata</t>
        </is>
      </c>
      <c r="C20" s="8" t="inlineStr">
        <is>
          <t>Aliquota 26,07% per soggetti non iscritti ad altra cassa. Artigiani: 24,00%. Commercianti: 24,48%.</t>
        </is>
      </c>
    </row>
    <row r="21" ht="32" customHeight="1">
      <c r="B21" s="42" t="inlineStr">
        <is>
          <t xml:space="preserve">  Addizionali Regionali</t>
        </is>
      </c>
      <c r="C21" s="12" t="inlineStr">
        <is>
          <t>Variano da 1,23% a 3,33% in base alla regione. Il simulatore usa la media nazionale (1,73%).</t>
        </is>
      </c>
    </row>
    <row r="22" ht="32" customHeight="1">
      <c r="B22" s="41" t="inlineStr">
        <is>
          <t xml:space="preserve">  Avvertenza Legale</t>
        </is>
      </c>
      <c r="C22" s="8" t="inlineStr">
        <is>
          <t>Questo strumento ha finalità informative/didattiche. Per decisioni fiscali rivolgersi a un commercialista abilitato.</t>
        </is>
      </c>
    </row>
  </sheetData>
  <mergeCells count="1"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2026-03-16T09:46:28Z</dcterms:created>
  <dcterms:modified xmlns:dcterms="http://purl.org/dc/terms/" xmlns:xsi="http://www.w3.org/2001/XMLSchema-instance" xsi:type="dcterms:W3CDTF">2026-03-16T09:46:28Z</dcterms:modified>
</cp:coreProperties>
</file>