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adenziario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Grafici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'Scadenziario'!5:5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#,##0.00 €"/>
    <numFmt numFmtId="167" formatCode="0.0%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FFFFFF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sz val="11"/>
    </font>
    <font>
      <name val="Calibri"/>
      <b val="1"/>
      <color rgb="00DC2626"/>
      <sz val="12"/>
    </font>
    <font>
      <name val="Calibri"/>
      <b val="1"/>
      <color rgb="000F766E"/>
      <sz val="10"/>
    </font>
    <font>
      <name val="Calibri"/>
      <b val="1"/>
      <color rgb="000F766E"/>
      <sz val="14"/>
    </font>
    <font>
      <name val="Calibri"/>
      <b val="1"/>
      <color rgb="0022C55E"/>
      <sz val="10"/>
    </font>
    <font>
      <name val="Calibri"/>
      <b val="1"/>
      <color rgb="0022C55E"/>
      <sz val="14"/>
    </font>
    <font>
      <name val="Calibri"/>
      <b val="1"/>
      <color rgb="00DC2626"/>
      <sz val="10"/>
    </font>
    <font>
      <name val="Calibri"/>
      <b val="1"/>
      <color rgb="00DC2626"/>
      <sz val="14"/>
    </font>
    <font>
      <name val="Calibri"/>
      <b val="1"/>
      <color rgb="00B45309"/>
      <sz val="10"/>
    </font>
    <font>
      <name val="Calibri"/>
      <b val="1"/>
      <color rgb="00B45309"/>
      <sz val="14"/>
    </font>
    <font>
      <name val="Calibri"/>
      <b val="1"/>
      <color rgb="00EAB308"/>
      <sz val="10"/>
    </font>
    <font>
      <name val="Calibri"/>
      <b val="1"/>
      <color rgb="007C3AED"/>
      <sz val="10"/>
    </font>
    <font>
      <name val="Calibri"/>
      <b val="1"/>
      <color rgb="00FFFFFF"/>
      <sz val="16"/>
    </font>
    <font>
      <name val="Calibri"/>
      <color rgb="0064748B"/>
      <sz val="9"/>
    </font>
    <font>
      <name val="Calibri"/>
      <color rgb="00334155"/>
      <sz val="10"/>
    </font>
  </fonts>
  <fills count="1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DC2626"/>
      </patternFill>
    </fill>
    <fill>
      <patternFill patternType="solid">
        <fgColor rgb="00FEE2E2"/>
      </patternFill>
    </fill>
    <fill>
      <patternFill patternType="solid">
        <fgColor rgb="00FAFFFE"/>
      </patternFill>
    </fill>
    <fill>
      <patternFill patternType="solid">
        <fgColor rgb="00F0FFF4"/>
      </patternFill>
    </fill>
    <fill>
      <patternFill patternType="solid">
        <fgColor rgb="00FFF5F5"/>
      </patternFill>
    </fill>
    <fill>
      <patternFill patternType="solid">
        <fgColor rgb="0014B8A6"/>
      </patternFill>
    </fill>
    <fill>
      <patternFill patternType="solid">
        <fgColor rgb="00FEF9C3"/>
      </patternFill>
    </fill>
    <fill>
      <patternFill patternType="solid">
        <fgColor rgb="00DCFCE7"/>
      </patternFill>
    </fill>
    <fill>
      <patternFill patternType="solid">
        <fgColor rgb="00EDE9FE"/>
      </patternFill>
    </fill>
  </fills>
  <borders count="10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/>
      <right/>
      <top style="medium">
        <color rgb="000F766E"/>
      </top>
      <bottom/>
      <diagonal/>
    </border>
    <border>
      <left/>
      <right style="medium">
        <color rgb="000F766E"/>
      </right>
      <top style="medium">
        <color rgb="000F766E"/>
      </top>
      <bottom/>
      <diagonal/>
    </border>
    <border>
      <left/>
      <right style="medium">
        <color rgb="000F766E"/>
      </right>
      <top style="medium">
        <color rgb="000F766E"/>
      </top>
      <bottom style="medium">
        <color rgb="000F766E"/>
      </bottom>
      <diagonal/>
    </border>
    <border>
      <left/>
      <right/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57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5" fontId="4" fillId="3" borderId="1" applyAlignment="1" pivotButton="0" quotePrefix="0" xfId="0">
      <alignment horizontal="center" vertical="center" wrapText="1"/>
    </xf>
    <xf numFmtId="166" fontId="4" fillId="4" borderId="1" applyAlignment="1" pivotButton="0" quotePrefix="0" xfId="0">
      <alignment horizontal="center" vertical="center" wrapText="1"/>
    </xf>
    <xf numFmtId="166" fontId="4" fillId="3" borderId="1" applyAlignment="1" pivotButton="0" quotePrefix="0" xfId="0">
      <alignment horizontal="center" vertical="center" wrapText="1"/>
    </xf>
    <xf numFmtId="166" fontId="5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left" vertical="center" wrapText="1"/>
    </xf>
    <xf numFmtId="165" fontId="4" fillId="5" borderId="1" applyAlignment="1" pivotButton="0" quotePrefix="0" xfId="0">
      <alignment horizontal="center" vertical="center" wrapText="1"/>
    </xf>
    <xf numFmtId="166" fontId="4" fillId="5" borderId="1" applyAlignment="1" pivotButton="0" quotePrefix="0" xfId="0">
      <alignment horizontal="center" vertical="center" wrapText="1"/>
    </xf>
    <xf numFmtId="166" fontId="5" fillId="5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right" vertical="center"/>
    </xf>
    <xf numFmtId="0" fontId="0" fillId="0" borderId="4" pivotButton="0" quotePrefix="0" xfId="0"/>
    <xf numFmtId="166" fontId="7" fillId="6" borderId="5" applyAlignment="1" pivotButton="0" quotePrefix="0" xfId="0">
      <alignment horizontal="right" vertical="center"/>
    </xf>
    <xf numFmtId="0" fontId="6" fillId="7" borderId="1" applyAlignment="1" pivotButton="0" quotePrefix="0" xfId="0">
      <alignment horizontal="right" vertical="center"/>
    </xf>
    <xf numFmtId="166" fontId="8" fillId="8" borderId="5" applyAlignment="1" pivotButton="0" quotePrefix="0" xfId="0">
      <alignment horizontal="right" vertical="center"/>
    </xf>
    <xf numFmtId="0" fontId="9" fillId="9" borderId="0" applyAlignment="1" pivotButton="0" quotePrefix="0" xfId="0">
      <alignment horizontal="center" vertical="center" wrapText="1"/>
    </xf>
    <xf numFmtId="0" fontId="11" fillId="10" borderId="0" applyAlignment="1" pivotButton="0" quotePrefix="0" xfId="0">
      <alignment horizontal="center" vertical="center" wrapText="1"/>
    </xf>
    <xf numFmtId="0" fontId="13" fillId="11" borderId="0" applyAlignment="1" pivotButton="0" quotePrefix="0" xfId="0">
      <alignment horizontal="center" vertical="center" wrapText="1"/>
    </xf>
    <xf numFmtId="0" fontId="15" fillId="4" borderId="0" applyAlignment="1" pivotButton="0" quotePrefix="0" xfId="0">
      <alignment horizontal="center" vertical="center" wrapText="1"/>
    </xf>
    <xf numFmtId="166" fontId="10" fillId="9" borderId="5" applyAlignment="1" pivotButton="0" quotePrefix="0" xfId="0">
      <alignment horizontal="center" vertical="center" wrapText="1"/>
    </xf>
    <xf numFmtId="0" fontId="0" fillId="0" borderId="8" pivotButton="0" quotePrefix="0" xfId="0"/>
    <xf numFmtId="166" fontId="12" fillId="10" borderId="5" applyAlignment="1" pivotButton="0" quotePrefix="0" xfId="0">
      <alignment horizontal="center" vertical="center" wrapText="1"/>
    </xf>
    <xf numFmtId="166" fontId="14" fillId="11" borderId="5" applyAlignment="1" pivotButton="0" quotePrefix="0" xfId="0">
      <alignment horizontal="center" vertical="center" wrapText="1"/>
    </xf>
    <xf numFmtId="166" fontId="16" fillId="4" borderId="5" applyAlignment="1" pivotButton="0" quotePrefix="0" xfId="0">
      <alignment horizontal="center" vertical="center" wrapText="1"/>
    </xf>
    <xf numFmtId="0" fontId="0" fillId="9" borderId="0" pivotButton="0" quotePrefix="0" xfId="0"/>
    <xf numFmtId="0" fontId="0" fillId="10" borderId="0" pivotButton="0" quotePrefix="0" xfId="0"/>
    <xf numFmtId="0" fontId="0" fillId="11" borderId="0" pivotButton="0" quotePrefix="0" xfId="0"/>
    <xf numFmtId="0" fontId="0" fillId="4" borderId="0" pivotButton="0" quotePrefix="0" xfId="0"/>
    <xf numFmtId="0" fontId="3" fillId="2" borderId="0" applyAlignment="1" pivotButton="0" quotePrefix="0" xfId="0">
      <alignment horizontal="center" vertical="center" wrapText="1"/>
    </xf>
    <xf numFmtId="0" fontId="6" fillId="12" borderId="1" applyAlignment="1" pivotButton="0" quotePrefix="0" xfId="0">
      <alignment horizontal="center" vertical="center" wrapText="1"/>
    </xf>
    <xf numFmtId="0" fontId="17" fillId="13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166" fontId="5" fillId="3" borderId="1" applyAlignment="1" pivotButton="0" quotePrefix="0" xfId="0">
      <alignment horizontal="right" vertical="center"/>
    </xf>
    <xf numFmtId="167" fontId="5" fillId="3" borderId="1" applyAlignment="1" pivotButton="0" quotePrefix="0" xfId="0">
      <alignment horizontal="center" vertical="center" wrapText="1"/>
    </xf>
    <xf numFmtId="0" fontId="9" fillId="3" borderId="1" applyAlignment="1" pivotButton="0" quotePrefix="0" xfId="0">
      <alignment horizontal="center" vertical="center" wrapText="1"/>
    </xf>
    <xf numFmtId="0" fontId="11" fillId="14" borderId="1" applyAlignment="1" pivotButton="0" quotePrefix="0" xfId="0">
      <alignment horizontal="center" vertical="center" wrapText="1"/>
    </xf>
    <xf numFmtId="0" fontId="18" fillId="15" borderId="1" applyAlignment="1" pivotButton="0" quotePrefix="0" xfId="0">
      <alignment horizontal="center" vertical="center" wrapText="1"/>
    </xf>
    <xf numFmtId="0" fontId="13" fillId="8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19" fillId="2" borderId="0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0" fontId="4" fillId="4" borderId="5" applyAlignment="1" pivotButton="0" quotePrefix="0" xfId="0">
      <alignment horizontal="center" vertical="center" wrapText="1"/>
    </xf>
    <xf numFmtId="0" fontId="20" fillId="3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20" fillId="5" borderId="1" applyAlignment="1" pivotButton="0" quotePrefix="0" xfId="0">
      <alignment horizontal="left" vertical="center" wrapText="1"/>
    </xf>
    <xf numFmtId="0" fontId="0" fillId="0" borderId="9" pivotButton="0" quotePrefix="0" xfId="0"/>
    <xf numFmtId="0" fontId="9" fillId="3" borderId="1" applyAlignment="1" pivotButton="0" quotePrefix="0" xfId="0">
      <alignment horizontal="left" vertical="center" wrapText="1"/>
    </xf>
    <xf numFmtId="0" fontId="21" fillId="3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0" fontId="21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5">
    <dxf>
      <font>
        <name val="Calibri"/>
        <b val="1"/>
        <color rgb="0022C55E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EAB308"/>
        <sz val="10"/>
      </font>
      <fill>
        <patternFill patternType="solid">
          <fgColor rgb="00FEF9C3"/>
        </patternFill>
      </fill>
    </dxf>
    <dxf>
      <font>
        <name val="Calibri"/>
        <b val="1"/>
        <color rgb="007C3AED"/>
        <sz val="10"/>
      </font>
      <fill>
        <patternFill patternType="solid">
          <fgColor rgb="00EDE9FE"/>
        </patternFill>
      </fill>
    </dxf>
    <dxf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Stato — N° Fatture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'Grafici'!B5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'Grafici'!$A$6:$A$10</f>
            </numRef>
          </cat>
          <val>
            <numRef>
              <f>'Grafici'!$B$6:$B$10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Fatture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Totale per Stato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'Grafici'!C5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'Grafici'!$A$6:$A$10</f>
            </numRef>
          </cat>
          <val>
            <numRef>
              <f>'Grafici'!$C$6:$C$10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Stato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Totale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Andamento Scadenze Mensili</a:t>
            </a:r>
          </a:p>
        </rich>
      </tx>
    </title>
    <plotArea>
      <lineChart>
        <grouping val="standard"/>
        <ser>
          <idx val="0"/>
          <order val="0"/>
          <tx>
            <strRef>
              <f>'Grafici'!F5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'Grafici'!$E$6:$E$11</f>
            </numRef>
          </cat>
          <val>
            <numRef>
              <f>'Grafici'!$F$6:$F$11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Totale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</col>
      <colOff>0</colOff>
      <row>5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5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23</row>
      <rowOff>0</rowOff>
    </from>
    <ext cx="576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3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14" customWidth="1" min="8" max="8"/>
    <col width="16" customWidth="1" min="9" max="9"/>
    <col width="18" customWidth="1" min="10" max="10"/>
    <col width="22" customWidth="1" min="11" max="11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8" customHeight="1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</row>
    <row r="3" ht="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</row>
    <row r="4" ht="40" customHeight="1">
      <c r="B4" s="2" t="inlineStr">
        <is>
          <t>SCADENZIARIO PAGAMENTI</t>
        </is>
      </c>
      <c r="I4" s="3" t="inlineStr">
        <is>
          <t>Aggiornato al: 16/03/2026</t>
        </is>
      </c>
    </row>
    <row r="5" ht="30" customHeight="1">
      <c r="A5" s="4" t="inlineStr">
        <is>
          <t>N°</t>
        </is>
      </c>
      <c r="B5" s="4" t="inlineStr">
        <is>
          <t>Fornitore/Cliente</t>
        </is>
      </c>
      <c r="C5" s="4" t="inlineStr">
        <is>
          <t>Descrizione</t>
        </is>
      </c>
      <c r="D5" s="4" t="inlineStr">
        <is>
          <t>Data Fattura</t>
        </is>
      </c>
      <c r="E5" s="4" t="inlineStr">
        <is>
          <t>Data Scadenza</t>
        </is>
      </c>
      <c r="F5" s="4" t="inlineStr">
        <is>
          <t>Importo (€)</t>
        </is>
      </c>
      <c r="G5" s="4" t="inlineStr">
        <is>
          <t>IVA (€)</t>
        </is>
      </c>
      <c r="H5" s="4" t="inlineStr">
        <is>
          <t>Totale (€)</t>
        </is>
      </c>
      <c r="I5" s="4" t="inlineStr">
        <is>
          <t>Pagato (€)</t>
        </is>
      </c>
      <c r="J5" s="4" t="inlineStr">
        <is>
          <t>Stato</t>
        </is>
      </c>
      <c r="K5" s="4" t="inlineStr">
        <is>
          <t>Note</t>
        </is>
      </c>
    </row>
    <row r="6" ht="20" customHeight="1">
      <c r="A6" s="5" t="n">
        <v>1</v>
      </c>
      <c r="B6" s="6" t="inlineStr">
        <is>
          <t>Fornitore Alpha Srl</t>
        </is>
      </c>
      <c r="C6" s="6" t="inlineStr">
        <is>
          <t>Fornitura materiali ufficio</t>
        </is>
      </c>
      <c r="D6" s="7" t="n">
        <v>46077.36206139486</v>
      </c>
      <c r="E6" s="7" t="n">
        <v>46107.36206139486</v>
      </c>
      <c r="F6" s="8" t="n">
        <v>862.66</v>
      </c>
      <c r="G6" s="9" t="n">
        <v>189.79</v>
      </c>
      <c r="H6" s="10" t="n">
        <v>1052.45</v>
      </c>
      <c r="I6" s="8" t="n"/>
      <c r="J6" s="5" t="inlineStr">
        <is>
          <t>Da pagare</t>
        </is>
      </c>
      <c r="K6" s="11" t="inlineStr"/>
    </row>
    <row r="7" ht="20" customHeight="1">
      <c r="A7" s="12" t="n">
        <v>2</v>
      </c>
      <c r="B7" s="13" t="inlineStr">
        <is>
          <t>Beta Technologies Spa</t>
        </is>
      </c>
      <c r="C7" s="13" t="inlineStr">
        <is>
          <t>Licenze software annuali</t>
        </is>
      </c>
      <c r="D7" s="14" t="n">
        <v>46045.36206139486</v>
      </c>
      <c r="E7" s="14" t="n">
        <v>46135.36206139486</v>
      </c>
      <c r="F7" s="8" t="n">
        <v>1986.18</v>
      </c>
      <c r="G7" s="15" t="n">
        <v>198.62</v>
      </c>
      <c r="H7" s="16" t="n">
        <v>2184.8</v>
      </c>
      <c r="I7" s="8" t="n">
        <v>2184.8</v>
      </c>
      <c r="J7" s="12" t="inlineStr">
        <is>
          <t>Pagato</t>
        </is>
      </c>
      <c r="K7" s="11" t="inlineStr"/>
    </row>
    <row r="8" ht="20" customHeight="1">
      <c r="A8" s="5" t="n">
        <v>3</v>
      </c>
      <c r="B8" s="6" t="inlineStr">
        <is>
          <t>Gamma Logistica Srl</t>
        </is>
      </c>
      <c r="C8" s="6" t="inlineStr">
        <is>
          <t>Servizi di trasporto</t>
        </is>
      </c>
      <c r="D8" s="7" t="n">
        <v>46039.36206139486</v>
      </c>
      <c r="E8" s="7" t="n">
        <v>46069.36206139486</v>
      </c>
      <c r="F8" s="8" t="n">
        <v>1858.58</v>
      </c>
      <c r="G8" s="9" t="n">
        <v>185.86</v>
      </c>
      <c r="H8" s="10" t="n">
        <v>2044.44</v>
      </c>
      <c r="I8" s="8" t="n"/>
      <c r="J8" s="5" t="inlineStr">
        <is>
          <t>In ritardo</t>
        </is>
      </c>
      <c r="K8" s="11" t="inlineStr"/>
    </row>
    <row r="9" ht="20" customHeight="1">
      <c r="A9" s="12" t="n">
        <v>4</v>
      </c>
      <c r="B9" s="13" t="inlineStr">
        <is>
          <t>Delta Consulenze Sas</t>
        </is>
      </c>
      <c r="C9" s="13" t="inlineStr">
        <is>
          <t>Consulenza gestionale</t>
        </is>
      </c>
      <c r="D9" s="14" t="n">
        <v>46069.36206139486</v>
      </c>
      <c r="E9" s="14" t="n">
        <v>46159.36206139486</v>
      </c>
      <c r="F9" s="8" t="n">
        <v>884.77</v>
      </c>
      <c r="G9" s="15" t="n">
        <v>88.48</v>
      </c>
      <c r="H9" s="16" t="n">
        <v>973.25</v>
      </c>
      <c r="I9" s="8" t="n">
        <v>565</v>
      </c>
      <c r="J9" s="12" t="inlineStr">
        <is>
          <t>Parziale</t>
        </is>
      </c>
      <c r="K9" s="11" t="inlineStr"/>
    </row>
    <row r="10" ht="20" customHeight="1">
      <c r="A10" s="5" t="n">
        <v>5</v>
      </c>
      <c r="B10" s="6" t="inlineStr">
        <is>
          <t>Epsilon Servizi Srl</t>
        </is>
      </c>
      <c r="C10" s="6" t="inlineStr">
        <is>
          <t>Manutenzione impianti</t>
        </is>
      </c>
      <c r="D10" s="7" t="n">
        <v>46063.36206139486</v>
      </c>
      <c r="E10" s="7" t="n">
        <v>46093.36206139486</v>
      </c>
      <c r="F10" s="8" t="n">
        <v>7013.53</v>
      </c>
      <c r="G10" s="9" t="n">
        <v>1542.98</v>
      </c>
      <c r="H10" s="10" t="n">
        <v>8556.51</v>
      </c>
      <c r="I10" s="8" t="n"/>
      <c r="J10" s="5" t="inlineStr">
        <is>
          <t>In ritardo</t>
        </is>
      </c>
      <c r="K10" s="11" t="inlineStr"/>
    </row>
    <row r="11" ht="20" customHeight="1">
      <c r="A11" s="12" t="n">
        <v>6</v>
      </c>
      <c r="B11" s="13" t="inlineStr">
        <is>
          <t>Zeta Forniture Spa</t>
        </is>
      </c>
      <c r="C11" s="13" t="inlineStr">
        <is>
          <t>Acquisto attrezzature</t>
        </is>
      </c>
      <c r="D11" s="14" t="n">
        <v>46088.36206139486</v>
      </c>
      <c r="E11" s="14" t="n">
        <v>46118.36206139486</v>
      </c>
      <c r="F11" s="8" t="n">
        <v>11502.71</v>
      </c>
      <c r="G11" s="15" t="n">
        <v>1150.27</v>
      </c>
      <c r="H11" s="16" t="n">
        <v>12652.98</v>
      </c>
      <c r="I11" s="8" t="n">
        <v>12652.98</v>
      </c>
      <c r="J11" s="12" t="inlineStr">
        <is>
          <t>Pagato</t>
        </is>
      </c>
      <c r="K11" s="11" t="inlineStr"/>
    </row>
    <row r="12" ht="20" customHeight="1">
      <c r="A12" s="5" t="n">
        <v>7</v>
      </c>
      <c r="B12" s="6" t="inlineStr">
        <is>
          <t>Eta Marketing Srl</t>
        </is>
      </c>
      <c r="C12" s="6" t="inlineStr">
        <is>
          <t>Campagna pubblicitaria</t>
        </is>
      </c>
      <c r="D12" s="7" t="n">
        <v>46058.36206139486</v>
      </c>
      <c r="E12" s="7" t="n">
        <v>46118.36206139486</v>
      </c>
      <c r="F12" s="8" t="n">
        <v>2754.45</v>
      </c>
      <c r="G12" s="9" t="n">
        <v>605.98</v>
      </c>
      <c r="H12" s="10" t="n">
        <v>3360.43</v>
      </c>
      <c r="I12" s="8" t="n"/>
      <c r="J12" s="5" t="inlineStr">
        <is>
          <t>Da pagare</t>
        </is>
      </c>
      <c r="K12" s="11" t="inlineStr"/>
    </row>
    <row r="13" ht="20" customHeight="1">
      <c r="A13" s="12" t="n">
        <v>8</v>
      </c>
      <c r="B13" s="13" t="inlineStr">
        <is>
          <t>Theta Energia Spa</t>
        </is>
      </c>
      <c r="C13" s="13" t="inlineStr">
        <is>
          <t>Utenze elettriche</t>
        </is>
      </c>
      <c r="D13" s="14" t="n">
        <v>46061.36206139486</v>
      </c>
      <c r="E13" s="14" t="n">
        <v>46091.36206139486</v>
      </c>
      <c r="F13" s="8" t="n">
        <v>5705.2</v>
      </c>
      <c r="G13" s="15" t="n">
        <v>1255.14</v>
      </c>
      <c r="H13" s="16" t="n">
        <v>6960.34</v>
      </c>
      <c r="I13" s="8" t="n"/>
      <c r="J13" s="12" t="inlineStr">
        <is>
          <t>In ritardo</t>
        </is>
      </c>
      <c r="K13" s="11" t="inlineStr"/>
    </row>
    <row r="14" ht="20" customHeight="1">
      <c r="A14" s="5" t="n">
        <v>9</v>
      </c>
      <c r="B14" s="6" t="inlineStr">
        <is>
          <t>Iota Telecomunicazioni</t>
        </is>
      </c>
      <c r="C14" s="6" t="inlineStr">
        <is>
          <t>Servizi telefonici</t>
        </is>
      </c>
      <c r="D14" s="7" t="n">
        <v>46075.36206139486</v>
      </c>
      <c r="E14" s="7" t="n">
        <v>46135.36206139486</v>
      </c>
      <c r="F14" s="8" t="n">
        <v>12203.36</v>
      </c>
      <c r="G14" s="9" t="n">
        <v>2684.74</v>
      </c>
      <c r="H14" s="10" t="n">
        <v>14888.1</v>
      </c>
      <c r="I14" s="8" t="n">
        <v>14888.1</v>
      </c>
      <c r="J14" s="5" t="inlineStr">
        <is>
          <t>Pagato</t>
        </is>
      </c>
      <c r="K14" s="11" t="inlineStr"/>
    </row>
    <row r="15" ht="20" customHeight="1">
      <c r="A15" s="12" t="n">
        <v>10</v>
      </c>
      <c r="B15" s="13" t="inlineStr">
        <is>
          <t>Kappa Immobiliare Srl</t>
        </is>
      </c>
      <c r="C15" s="13" t="inlineStr">
        <is>
          <t>Canone di locazione</t>
        </is>
      </c>
      <c r="D15" s="14" t="n">
        <v>46061.36206139486</v>
      </c>
      <c r="E15" s="14" t="n">
        <v>46091.36206139486</v>
      </c>
      <c r="F15" s="8" t="n">
        <v>8504.59</v>
      </c>
      <c r="G15" s="15" t="n">
        <v>1871.01</v>
      </c>
      <c r="H15" s="16" t="n">
        <v>10375.6</v>
      </c>
      <c r="I15" s="8" t="n"/>
      <c r="J15" s="12" t="inlineStr">
        <is>
          <t>In ritardo</t>
        </is>
      </c>
      <c r="K15" s="11" t="inlineStr"/>
    </row>
    <row r="16" ht="20" customHeight="1">
      <c r="A16" s="5" t="n">
        <v>11</v>
      </c>
      <c r="B16" s="6" t="inlineStr">
        <is>
          <t>Lambda Software House</t>
        </is>
      </c>
      <c r="C16" s="6" t="inlineStr">
        <is>
          <t>Sviluppo applicativo</t>
        </is>
      </c>
      <c r="D16" s="7" t="n">
        <v>46073.36206139486</v>
      </c>
      <c r="E16" s="7" t="n">
        <v>46103.36206139486</v>
      </c>
      <c r="F16" s="8" t="n">
        <v>10716.29</v>
      </c>
      <c r="G16" s="9" t="n">
        <v>1071.63</v>
      </c>
      <c r="H16" s="10" t="n">
        <v>11787.92</v>
      </c>
      <c r="I16" s="8" t="n"/>
      <c r="J16" s="5" t="inlineStr">
        <is>
          <t>Da pagare</t>
        </is>
      </c>
      <c r="K16" s="11" t="inlineStr"/>
    </row>
    <row r="17" ht="20" customHeight="1">
      <c r="A17" s="12" t="n">
        <v>12</v>
      </c>
      <c r="B17" s="13" t="inlineStr">
        <is>
          <t>Mu Assicurazioni Spa</t>
        </is>
      </c>
      <c r="C17" s="13" t="inlineStr">
        <is>
          <t>Polizza aziendale</t>
        </is>
      </c>
      <c r="D17" s="14" t="n">
        <v>46079.36206139486</v>
      </c>
      <c r="E17" s="14" t="n">
        <v>46109.36206139486</v>
      </c>
      <c r="F17" s="8" t="n">
        <v>11709.49</v>
      </c>
      <c r="G17" s="15" t="n">
        <v>1170.95</v>
      </c>
      <c r="H17" s="16" t="n">
        <v>12880.44</v>
      </c>
      <c r="I17" s="8" t="n">
        <v>8328.41</v>
      </c>
      <c r="J17" s="12" t="inlineStr">
        <is>
          <t>Parziale</t>
        </is>
      </c>
      <c r="K17" s="11" t="inlineStr"/>
    </row>
    <row r="18" ht="20" customHeight="1">
      <c r="A18" s="5" t="n">
        <v>13</v>
      </c>
      <c r="B18" s="6" t="inlineStr">
        <is>
          <t>Nu Trasporti Srl</t>
        </is>
      </c>
      <c r="C18" s="6" t="inlineStr">
        <is>
          <t>Spedizioni nazionali</t>
        </is>
      </c>
      <c r="D18" s="7" t="n">
        <v>46061.36206139486</v>
      </c>
      <c r="E18" s="7" t="n">
        <v>46121.36206139486</v>
      </c>
      <c r="F18" s="8" t="n">
        <v>7074.45</v>
      </c>
      <c r="G18" s="9" t="n">
        <v>1556.38</v>
      </c>
      <c r="H18" s="10" t="n">
        <v>8630.83</v>
      </c>
      <c r="I18" s="8" t="n"/>
      <c r="J18" s="5" t="inlineStr">
        <is>
          <t>Da pagare</t>
        </is>
      </c>
      <c r="K18" s="11" t="inlineStr"/>
    </row>
    <row r="19" ht="20" customHeight="1">
      <c r="A19" s="12" t="n">
        <v>14</v>
      </c>
      <c r="B19" s="13" t="inlineStr">
        <is>
          <t>Xi Catering Srl</t>
        </is>
      </c>
      <c r="C19" s="13" t="inlineStr">
        <is>
          <t>Servizi ristorazione</t>
        </is>
      </c>
      <c r="D19" s="14" t="n">
        <v>46059.36206139486</v>
      </c>
      <c r="E19" s="14" t="n">
        <v>46089.36206139486</v>
      </c>
      <c r="F19" s="8" t="n">
        <v>10217.54</v>
      </c>
      <c r="G19" s="15" t="n">
        <v>1021.75</v>
      </c>
      <c r="H19" s="16" t="n">
        <v>11239.29</v>
      </c>
      <c r="I19" s="8" t="n"/>
      <c r="J19" s="12" t="inlineStr">
        <is>
          <t>In ritardo</t>
        </is>
      </c>
      <c r="K19" s="11" t="inlineStr"/>
    </row>
    <row r="20" ht="20" customHeight="1">
      <c r="A20" s="5" t="n">
        <v>15</v>
      </c>
      <c r="B20" s="6" t="inlineStr">
        <is>
          <t>Omicron Tech Sas</t>
        </is>
      </c>
      <c r="C20" s="6" t="inlineStr">
        <is>
          <t>Assistenza tecnica</t>
        </is>
      </c>
      <c r="D20" s="7" t="n">
        <v>46075.36206139486</v>
      </c>
      <c r="E20" s="7" t="n">
        <v>46165.36206139486</v>
      </c>
      <c r="F20" s="8" t="n">
        <v>2981.51</v>
      </c>
      <c r="G20" s="9" t="n">
        <v>298.15</v>
      </c>
      <c r="H20" s="10" t="n">
        <v>3279.66</v>
      </c>
      <c r="I20" s="8" t="n"/>
      <c r="J20" s="5" t="inlineStr">
        <is>
          <t>Da pagare</t>
        </is>
      </c>
      <c r="K20" s="11" t="inlineStr"/>
    </row>
    <row r="21" ht="20" customHeight="1">
      <c r="A21" s="12" t="n">
        <v>16</v>
      </c>
      <c r="B21" s="13" t="inlineStr">
        <is>
          <t>Pi Consulting Srl</t>
        </is>
      </c>
      <c r="C21" s="13" t="inlineStr">
        <is>
          <t>Formazione personale</t>
        </is>
      </c>
      <c r="D21" s="14" t="n">
        <v>46061.36206139486</v>
      </c>
      <c r="E21" s="14" t="n">
        <v>46121.36206139486</v>
      </c>
      <c r="F21" s="8" t="n">
        <v>14848.09</v>
      </c>
      <c r="G21" s="15" t="n">
        <v>1484.81</v>
      </c>
      <c r="H21" s="16" t="n">
        <v>16332.9</v>
      </c>
      <c r="I21" s="8" t="n">
        <v>16332.9</v>
      </c>
      <c r="J21" s="12" t="inlineStr">
        <is>
          <t>Pagato</t>
        </is>
      </c>
      <c r="K21" s="11" t="inlineStr"/>
    </row>
    <row r="22" ht="20" customHeight="1">
      <c r="A22" s="5" t="n">
        <v>17</v>
      </c>
      <c r="B22" s="6" t="inlineStr">
        <is>
          <t>Rho Imballaggi Spa</t>
        </is>
      </c>
      <c r="C22" s="6" t="inlineStr">
        <is>
          <t>Materiali imballaggio</t>
        </is>
      </c>
      <c r="D22" s="7" t="n">
        <v>46090.36206139486</v>
      </c>
      <c r="E22" s="7" t="n">
        <v>46120.36206139486</v>
      </c>
      <c r="F22" s="8" t="n">
        <v>3821.2</v>
      </c>
      <c r="G22" s="9" t="n">
        <v>382.12</v>
      </c>
      <c r="H22" s="10" t="n">
        <v>4203.32</v>
      </c>
      <c r="I22" s="8" t="n">
        <v>1935.49</v>
      </c>
      <c r="J22" s="5" t="inlineStr">
        <is>
          <t>Parziale</t>
        </is>
      </c>
      <c r="K22" s="11" t="inlineStr"/>
    </row>
    <row r="23" ht="20" customHeight="1">
      <c r="A23" s="12" t="n">
        <v>18</v>
      </c>
      <c r="B23" s="13" t="inlineStr">
        <is>
          <t>Sigma Pulizie Srl</t>
        </is>
      </c>
      <c r="C23" s="13" t="inlineStr">
        <is>
          <t>Servizi di pulizia</t>
        </is>
      </c>
      <c r="D23" s="14" t="n">
        <v>46041.36206139486</v>
      </c>
      <c r="E23" s="14" t="n">
        <v>46071.36206139486</v>
      </c>
      <c r="F23" s="8" t="n">
        <v>13740.47</v>
      </c>
      <c r="G23" s="15" t="n">
        <v>3022.9</v>
      </c>
      <c r="H23" s="16" t="n">
        <v>16763.37</v>
      </c>
      <c r="I23" s="8" t="n"/>
      <c r="J23" s="12" t="inlineStr">
        <is>
          <t>In ritardo</t>
        </is>
      </c>
      <c r="K23" s="11" t="inlineStr"/>
    </row>
    <row r="24" ht="20" customHeight="1">
      <c r="A24" s="5" t="n">
        <v>19</v>
      </c>
      <c r="B24" s="6" t="inlineStr">
        <is>
          <t>Tau Grafica Sas</t>
        </is>
      </c>
      <c r="C24" s="6" t="inlineStr">
        <is>
          <t>Materiale promozionale</t>
        </is>
      </c>
      <c r="D24" s="7" t="n">
        <v>46050.36206139486</v>
      </c>
      <c r="E24" s="7" t="n">
        <v>46140.36206139486</v>
      </c>
      <c r="F24" s="8" t="n">
        <v>7738.85</v>
      </c>
      <c r="G24" s="9" t="n">
        <v>1702.55</v>
      </c>
      <c r="H24" s="10" t="n">
        <v>9441.4</v>
      </c>
      <c r="I24" s="8" t="n"/>
      <c r="J24" s="5" t="inlineStr">
        <is>
          <t>Da pagare</t>
        </is>
      </c>
      <c r="K24" s="11" t="inlineStr"/>
    </row>
    <row r="25" ht="20" customHeight="1">
      <c r="A25" s="12" t="n">
        <v>20</v>
      </c>
      <c r="B25" s="13" t="inlineStr">
        <is>
          <t>Upsilon Finanziaria</t>
        </is>
      </c>
      <c r="C25" s="13" t="inlineStr">
        <is>
          <t>Leasing attrezzature</t>
        </is>
      </c>
      <c r="D25" s="14" t="n">
        <v>46045.36206139486</v>
      </c>
      <c r="E25" s="14" t="n">
        <v>46075.36206139486</v>
      </c>
      <c r="F25" s="8" t="n">
        <v>11302.34</v>
      </c>
      <c r="G25" s="15" t="n">
        <v>2486.51</v>
      </c>
      <c r="H25" s="16" t="n">
        <v>13788.85</v>
      </c>
      <c r="I25" s="8" t="n"/>
      <c r="J25" s="12" t="inlineStr">
        <is>
          <t>In ritardo</t>
        </is>
      </c>
      <c r="K25" s="11" t="inlineStr"/>
    </row>
    <row r="27" ht="22" customHeight="1">
      <c r="F27" s="17" t="inlineStr">
        <is>
          <t>TOTALE IMPORTI NETTI</t>
        </is>
      </c>
      <c r="G27" s="18" t="n"/>
      <c r="H27" s="19">
        <f>SUM(F6:F25)</f>
        <v/>
      </c>
    </row>
    <row r="28" ht="22" customHeight="1">
      <c r="F28" s="17" t="inlineStr">
        <is>
          <t>TOTALE IVA</t>
        </is>
      </c>
      <c r="G28" s="18" t="n"/>
      <c r="H28" s="19">
        <f>SUM(G6:G25)</f>
        <v/>
      </c>
    </row>
    <row r="29" ht="22" customHeight="1">
      <c r="F29" s="17" t="inlineStr">
        <is>
          <t>TOTALE FATTURATO</t>
        </is>
      </c>
      <c r="G29" s="18" t="n"/>
      <c r="H29" s="19">
        <f>SUM(H6:H25)</f>
        <v/>
      </c>
    </row>
    <row r="30" ht="22" customHeight="1">
      <c r="F30" s="17" t="inlineStr">
        <is>
          <t>TOTALE PAGATO</t>
        </is>
      </c>
      <c r="G30" s="18" t="n"/>
      <c r="H30" s="19">
        <f>SUM(I6:I25)</f>
        <v/>
      </c>
    </row>
    <row r="31" ht="22" customHeight="1">
      <c r="F31" s="20" t="inlineStr">
        <is>
          <t>DA PAGARE</t>
        </is>
      </c>
      <c r="G31" s="18" t="n"/>
      <c r="H31" s="21">
        <f>SUM(H6:H25)-SUM(I6:I25)</f>
        <v/>
      </c>
    </row>
  </sheetData>
  <mergeCells count="7">
    <mergeCell ref="B4:H4"/>
    <mergeCell ref="I4:K4"/>
    <mergeCell ref="F27:G27"/>
    <mergeCell ref="F28:G28"/>
    <mergeCell ref="F29:G29"/>
    <mergeCell ref="F30:G30"/>
    <mergeCell ref="F31:G31"/>
  </mergeCells>
  <conditionalFormatting sqref="J6:J25">
    <cfRule type="expression" priority="1" dxfId="0">
      <formula>J6="Pagato"</formula>
    </cfRule>
    <cfRule type="expression" priority="2" dxfId="1">
      <formula>J6="In ritardo"</formula>
    </cfRule>
    <cfRule type="expression" priority="3" dxfId="2">
      <formula>J6="Da pagare"</formula>
    </cfRule>
    <cfRule type="expression" priority="4" dxfId="3">
      <formula>J6="Parziale"</formula>
    </cfRule>
  </conditionalFormatting>
  <conditionalFormatting sqref="E6:E25">
    <cfRule type="expression" priority="5" dxfId="1">
      <formula>AND(E6&lt;TODAY(),J6&lt;&gt;"Pagato")</formula>
    </cfRule>
    <cfRule type="expression" priority="6" dxfId="4">
      <formula>AND(E6&gt;=TODAY(),E6&lt;=TODAY()+7,J6&lt;&gt;"Pagato")</formula>
    </cfRule>
  </conditionalFormatting>
  <dataValidations count="1">
    <dataValidation sqref="J6:J205" showErrorMessage="1" showInputMessage="1" allowBlank="1" type="list">
      <formula1>"Da pagare,Pagato,Parziale,In ritardo,Sospeso"</formula1>
    </dataValidation>
  </dataValidations>
  <pageMargins left="0.75" right="0.75" top="1" bottom="1" header="0.5" footer="0.5"/>
  <pageSetup orientation="landscape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3" customWidth="1" min="13" max="13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8" customHeight="1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</row>
    <row r="3" ht="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</row>
    <row r="4" ht="42" customHeight="1">
      <c r="A4" s="1" t="n"/>
      <c r="B4" s="2" t="inlineStr">
        <is>
          <t>DASHBOARD — ANALISI PAGAMENTI</t>
        </is>
      </c>
      <c r="L4" s="3" t="inlineStr">
        <is>
          <t>Data: 16/03/2026</t>
        </is>
      </c>
      <c r="M4" s="1" t="n"/>
    </row>
    <row r="6" ht="16" customHeight="1">
      <c r="B6" t="inlineStr"/>
      <c r="D6" t="inlineStr"/>
      <c r="F6" t="inlineStr"/>
      <c r="H6" t="inlineStr"/>
    </row>
    <row r="7" ht="20" customHeight="1">
      <c r="B7" s="22" t="inlineStr">
        <is>
          <t>Totale Fatturato</t>
        </is>
      </c>
      <c r="D7" s="23" t="inlineStr">
        <is>
          <t>Totale Pagato</t>
        </is>
      </c>
      <c r="F7" s="24" t="inlineStr">
        <is>
          <t>Da Incassare</t>
        </is>
      </c>
      <c r="H7" s="25" t="inlineStr">
        <is>
          <t>Scaduto non pagato</t>
        </is>
      </c>
    </row>
    <row r="8" ht="36" customHeight="1">
      <c r="B8" s="26">
        <f>SUM(Scadenziario!H6:H25)</f>
        <v/>
      </c>
      <c r="C8" s="27" t="n"/>
      <c r="D8" s="28">
        <f>SUMIF(Scadenziario!J6:J25,"Pagato",Scadenziario!H6:H25)</f>
        <v/>
      </c>
      <c r="E8" s="27" t="n"/>
      <c r="F8" s="29">
        <f>SUM(Scadenziario!H6:H25)-SUMIF(Scadenziario!J6:J25,"Pagato",Scadenziario!H6:H25)</f>
        <v/>
      </c>
      <c r="G8" s="27" t="n"/>
      <c r="H8" s="30">
        <f>SUMIFS(Scadenziario!H6:H25,Scadenziario!J6:J25,"In ritardo")</f>
        <v/>
      </c>
      <c r="I8" s="27" t="n"/>
    </row>
    <row r="9" ht="20" customHeight="1">
      <c r="B9" s="31" t="inlineStr"/>
      <c r="D9" s="32" t="inlineStr"/>
      <c r="F9" s="33" t="inlineStr"/>
      <c r="H9" s="34" t="inlineStr"/>
    </row>
    <row r="10" ht="16" customHeight="1"/>
    <row r="11" ht="20" customHeight="1">
      <c r="B11" s="35" t="inlineStr">
        <is>
          <t>RIEPILOGO PER STATO</t>
        </is>
      </c>
      <c r="G11" s="35" t="inlineStr">
        <is>
          <t>SCADENZE PER MESE</t>
        </is>
      </c>
    </row>
    <row r="12">
      <c r="B12" s="36" t="inlineStr">
        <is>
          <t>Stato</t>
        </is>
      </c>
      <c r="C12" s="36" t="inlineStr">
        <is>
          <t>N° Fatture</t>
        </is>
      </c>
      <c r="D12" s="36" t="inlineStr">
        <is>
          <t>Totale (€)</t>
        </is>
      </c>
      <c r="E12" s="36" t="inlineStr">
        <is>
          <t>% sul Totale</t>
        </is>
      </c>
      <c r="G12" s="36" t="inlineStr">
        <is>
          <t>Mese</t>
        </is>
      </c>
      <c r="H12" s="36" t="inlineStr">
        <is>
          <t>N° Scadenze</t>
        </is>
      </c>
      <c r="I12" s="36" t="inlineStr">
        <is>
          <t>Totale (€)</t>
        </is>
      </c>
    </row>
    <row r="13" ht="20" customHeight="1">
      <c r="B13" s="37" t="inlineStr">
        <is>
          <t>Da pagare</t>
        </is>
      </c>
      <c r="C13" s="38">
        <f>COUNTIF(Scadenziario!J6:J25,"Da pagare")</f>
        <v/>
      </c>
      <c r="D13" s="39">
        <f>SUMIF(Scadenziario!J6:J25,"Da pagare",Scadenziario!H6:H25)</f>
        <v/>
      </c>
      <c r="E13" s="40">
        <f>IFERROR(D13/SUM(Scadenziario!H6:H25),0)</f>
        <v/>
      </c>
      <c r="G13" s="41" t="inlineStr">
        <is>
          <t>Mar 2026</t>
        </is>
      </c>
      <c r="H13" s="38">
        <f>COUNTIFS(Scadenziario!E6:E25,"&gt;="&amp;DATE(2026,3,1),Scadenziario!E6:E25,"&lt;"&amp;DATE(2026,4,1))</f>
        <v/>
      </c>
      <c r="I13" s="39">
        <f>SUMIFS(Scadenziario!H6:H25,Scadenziario!E6:E25,"&gt;="&amp;DATE(2026,3,1),Scadenziario!E6:E25,"&lt;"&amp;DATE(2026,4,1))</f>
        <v/>
      </c>
    </row>
    <row r="14" ht="20" customHeight="1">
      <c r="B14" s="42" t="inlineStr">
        <is>
          <t>Pagato</t>
        </is>
      </c>
      <c r="C14" s="38">
        <f>COUNTIF(Scadenziario!J6:J25,"Pagato")</f>
        <v/>
      </c>
      <c r="D14" s="39">
        <f>SUMIF(Scadenziario!J6:J25,"Pagato",Scadenziario!H6:H25)</f>
        <v/>
      </c>
      <c r="E14" s="40">
        <f>IFERROR(D14/SUM(Scadenziario!H6:H25),0)</f>
        <v/>
      </c>
      <c r="G14" s="41" t="inlineStr">
        <is>
          <t>Apr 2026</t>
        </is>
      </c>
      <c r="H14" s="38">
        <f>COUNTIFS(Scadenziario!E6:E25,"&gt;="&amp;DATE(2026,4,1),Scadenziario!E6:E25,"&lt;"&amp;DATE(2026,5,1))</f>
        <v/>
      </c>
      <c r="I14" s="39">
        <f>SUMIFS(Scadenziario!H6:H25,Scadenziario!E6:E25,"&gt;="&amp;DATE(2026,4,1),Scadenziario!E6:E25,"&lt;"&amp;DATE(2026,5,1))</f>
        <v/>
      </c>
    </row>
    <row r="15" ht="20" customHeight="1">
      <c r="B15" s="43" t="inlineStr">
        <is>
          <t>Parziale</t>
        </is>
      </c>
      <c r="C15" s="38">
        <f>COUNTIF(Scadenziario!J6:J25,"Parziale")</f>
        <v/>
      </c>
      <c r="D15" s="39">
        <f>SUMIF(Scadenziario!J6:J25,"Parziale",Scadenziario!H6:H25)</f>
        <v/>
      </c>
      <c r="E15" s="40">
        <f>IFERROR(D15/SUM(Scadenziario!H6:H25),0)</f>
        <v/>
      </c>
      <c r="G15" s="41" t="inlineStr">
        <is>
          <t>Mag 2026</t>
        </is>
      </c>
      <c r="H15" s="38">
        <f>COUNTIFS(Scadenziario!E6:E25,"&gt;="&amp;DATE(2026,5,1),Scadenziario!E6:E25,"&lt;"&amp;DATE(2026,6,1))</f>
        <v/>
      </c>
      <c r="I15" s="39">
        <f>SUMIFS(Scadenziario!H6:H25,Scadenziario!E6:E25,"&gt;="&amp;DATE(2026,5,1),Scadenziario!E6:E25,"&lt;"&amp;DATE(2026,6,1))</f>
        <v/>
      </c>
    </row>
    <row r="16" ht="20" customHeight="1">
      <c r="B16" s="44" t="inlineStr">
        <is>
          <t>In ritardo</t>
        </is>
      </c>
      <c r="C16" s="38">
        <f>COUNTIF(Scadenziario!J6:J25,"In ritardo")</f>
        <v/>
      </c>
      <c r="D16" s="39">
        <f>SUMIF(Scadenziario!J6:J25,"In ritardo",Scadenziario!H6:H25)</f>
        <v/>
      </c>
      <c r="E16" s="40">
        <f>IFERROR(D16/SUM(Scadenziario!H6:H25),0)</f>
        <v/>
      </c>
      <c r="G16" s="41" t="inlineStr">
        <is>
          <t>Giu 2026</t>
        </is>
      </c>
      <c r="H16" s="38">
        <f>COUNTIFS(Scadenziario!E6:E25,"&gt;="&amp;DATE(2026,6,1),Scadenziario!E6:E25,"&lt;"&amp;DATE(2026,7,1))</f>
        <v/>
      </c>
      <c r="I16" s="39">
        <f>SUMIFS(Scadenziario!H6:H25,Scadenziario!E6:E25,"&gt;="&amp;DATE(2026,6,1),Scadenziario!E6:E25,"&lt;"&amp;DATE(2026,7,1))</f>
        <v/>
      </c>
    </row>
    <row r="17" ht="20" customHeight="1">
      <c r="B17" s="45" t="inlineStr">
        <is>
          <t>Sospeso</t>
        </is>
      </c>
      <c r="C17" s="38">
        <f>COUNTIF(Scadenziario!J6:J25,"Sospeso")</f>
        <v/>
      </c>
      <c r="D17" s="39">
        <f>SUMIF(Scadenziario!J6:J25,"Sospeso",Scadenziario!H6:H25)</f>
        <v/>
      </c>
      <c r="E17" s="40">
        <f>IFERROR(D17/SUM(Scadenziario!H6:H25),0)</f>
        <v/>
      </c>
      <c r="G17" s="41" t="inlineStr">
        <is>
          <t>Lug 2026</t>
        </is>
      </c>
      <c r="H17" s="38">
        <f>COUNTIFS(Scadenziario!E6:E25,"&gt;="&amp;DATE(2026,7,1),Scadenziario!E6:E25,"&lt;"&amp;DATE(2026,8,1))</f>
        <v/>
      </c>
      <c r="I17" s="39">
        <f>SUMIFS(Scadenziario!H6:H25,Scadenziario!E6:E25,"&gt;="&amp;DATE(2026,7,1),Scadenziario!E6:E25,"&lt;"&amp;DATE(2026,8,1))</f>
        <v/>
      </c>
    </row>
    <row r="18" ht="20" customHeight="1">
      <c r="G18" s="41" t="inlineStr">
        <is>
          <t>Ago 2026</t>
        </is>
      </c>
      <c r="H18" s="38">
        <f>COUNTIFS(Scadenziario!E6:E25,"&gt;="&amp;DATE(2026,8,1),Scadenziario!E6:E25,"&lt;"&amp;DATE(2026,9,1))</f>
        <v/>
      </c>
      <c r="I18" s="39">
        <f>SUMIFS(Scadenziario!H6:H25,Scadenziario!E6:E25,"&gt;="&amp;DATE(2026,8,1),Scadenziario!E6:E25,"&lt;"&amp;DATE(2026,9,1))</f>
        <v/>
      </c>
    </row>
  </sheetData>
  <mergeCells count="15">
    <mergeCell ref="B4:K4"/>
    <mergeCell ref="B7:C7"/>
    <mergeCell ref="B8:C8"/>
    <mergeCell ref="B9:C9"/>
    <mergeCell ref="D7:E7"/>
    <mergeCell ref="D8:E8"/>
    <mergeCell ref="D9:E9"/>
    <mergeCell ref="F7:G7"/>
    <mergeCell ref="F8:G8"/>
    <mergeCell ref="F9:G9"/>
    <mergeCell ref="H7:I7"/>
    <mergeCell ref="H8:I8"/>
    <mergeCell ref="H9:I9"/>
    <mergeCell ref="B11:E11"/>
    <mergeCell ref="G11:K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1"/>
  <sheetViews>
    <sheetView showGridLines="0" workbookViewId="0">
      <selection activeCell="A1" sqref="A1"/>
    </sheetView>
  </sheetViews>
  <sheetFormatPr baseColWidth="8" defaultRowHeight="15"/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8" customHeight="1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</row>
    <row r="3" ht="40" customHeight="1">
      <c r="A3" s="1" t="n"/>
      <c r="B3" s="46" t="inlineStr">
        <is>
          <t>GRAFICI — ANALISI VISIVA PAGAMENTI</t>
        </is>
      </c>
      <c r="L3" s="1" t="n"/>
      <c r="M3" s="1" t="n"/>
    </row>
    <row r="5">
      <c r="A5" t="inlineStr">
        <is>
          <t>Stato</t>
        </is>
      </c>
      <c r="B5" t="inlineStr">
        <is>
          <t>Numero Fatture</t>
        </is>
      </c>
      <c r="C5" t="inlineStr">
        <is>
          <t>Totale (€)</t>
        </is>
      </c>
      <c r="E5" t="inlineStr">
        <is>
          <t>Mese</t>
        </is>
      </c>
      <c r="F5" t="inlineStr">
        <is>
          <t>Totale Scadenze (€)</t>
        </is>
      </c>
    </row>
    <row r="6">
      <c r="A6" t="inlineStr">
        <is>
          <t>Da pagare</t>
        </is>
      </c>
      <c r="B6" t="n">
        <v>6</v>
      </c>
      <c r="C6" t="n">
        <v>37552.69</v>
      </c>
      <c r="E6" t="inlineStr">
        <is>
          <t>Mar 2026</t>
        </is>
      </c>
      <c r="F6" t="n">
        <v>62852.55000000001</v>
      </c>
    </row>
    <row r="7">
      <c r="A7" t="inlineStr">
        <is>
          <t>Pagato</t>
        </is>
      </c>
      <c r="B7" t="n">
        <v>4</v>
      </c>
      <c r="C7" t="n">
        <v>46058.78</v>
      </c>
      <c r="E7" t="inlineStr">
        <is>
          <t>Apr 2026</t>
        </is>
      </c>
      <c r="F7" t="n">
        <v>71694.75999999999</v>
      </c>
    </row>
    <row r="8">
      <c r="A8" t="inlineStr">
        <is>
          <t>Parziale</t>
        </is>
      </c>
      <c r="B8" t="n">
        <v>3</v>
      </c>
      <c r="C8" t="n">
        <v>18057.01</v>
      </c>
      <c r="E8" t="inlineStr">
        <is>
          <t>Mag 2026</t>
        </is>
      </c>
      <c r="F8" t="n">
        <v>4252.91</v>
      </c>
    </row>
    <row r="9">
      <c r="A9" t="inlineStr">
        <is>
          <t>In ritardo</t>
        </is>
      </c>
      <c r="B9" t="n">
        <v>7</v>
      </c>
      <c r="C9" t="n">
        <v>69728.40000000001</v>
      </c>
      <c r="E9" t="inlineStr">
        <is>
          <t>Giu 2026</t>
        </is>
      </c>
      <c r="F9" t="n">
        <v>0</v>
      </c>
    </row>
    <row r="10">
      <c r="A10" t="inlineStr">
        <is>
          <t>Sospeso</t>
        </is>
      </c>
      <c r="B10" t="n">
        <v>0</v>
      </c>
      <c r="C10" t="n">
        <v>0</v>
      </c>
      <c r="E10" t="inlineStr">
        <is>
          <t>Lug 2026</t>
        </is>
      </c>
      <c r="F10" t="n">
        <v>0</v>
      </c>
    </row>
    <row r="11">
      <c r="E11" t="inlineStr">
        <is>
          <t>Ago 2026</t>
        </is>
      </c>
      <c r="F11" t="n">
        <v>0</v>
      </c>
    </row>
  </sheetData>
  <mergeCells count="1">
    <mergeCell ref="B3:K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22" customWidth="1" min="4" max="4"/>
    <col width="18" customWidth="1" min="5" max="5"/>
    <col width="18" customWidth="1" min="6" max="6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8" customHeight="1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 ht="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</row>
    <row r="4" ht="38" customHeight="1">
      <c r="A4" s="1" t="n"/>
      <c r="B4" s="46" t="inlineStr">
        <is>
          <t>PARAMETRI E CONFIGURAZIONE</t>
        </is>
      </c>
      <c r="I4" s="1" t="n"/>
    </row>
    <row r="6" ht="22" customHeight="1">
      <c r="B6" s="35" t="inlineStr">
        <is>
          <t>PARAMETRI GENERALI</t>
        </is>
      </c>
    </row>
    <row r="7">
      <c r="B7" s="36" t="inlineStr">
        <is>
          <t>Parametro</t>
        </is>
      </c>
      <c r="C7" s="36" t="inlineStr">
        <is>
          <t>Valore</t>
        </is>
      </c>
      <c r="D7" s="36" t="inlineStr">
        <is>
          <t>Descrizione</t>
        </is>
      </c>
    </row>
    <row r="8" ht="20" customHeight="1">
      <c r="B8" s="47" t="inlineStr">
        <is>
          <t>Azienda</t>
        </is>
      </c>
      <c r="C8" s="48" t="inlineStr">
        <is>
          <t>La Mia Azienda Srl</t>
        </is>
      </c>
      <c r="D8" s="49" t="inlineStr">
        <is>
          <t>Ragione sociale dell'azienda</t>
        </is>
      </c>
    </row>
    <row r="9" ht="20" customHeight="1">
      <c r="B9" s="50" t="inlineStr">
        <is>
          <t>P.IVA</t>
        </is>
      </c>
      <c r="C9" s="48" t="inlineStr">
        <is>
          <t>IT12345678901</t>
        </is>
      </c>
      <c r="D9" s="51" t="inlineStr">
        <is>
          <t>Partita IVA</t>
        </is>
      </c>
    </row>
    <row r="10" ht="20" customHeight="1">
      <c r="B10" s="47" t="inlineStr">
        <is>
          <t>Responsabile</t>
        </is>
      </c>
      <c r="C10" s="48" t="inlineStr">
        <is>
          <t>Mario Rossi</t>
        </is>
      </c>
      <c r="D10" s="49" t="inlineStr">
        <is>
          <t>Responsabile amministrativo</t>
        </is>
      </c>
    </row>
    <row r="11" ht="20" customHeight="1">
      <c r="B11" s="50" t="inlineStr">
        <is>
          <t>Email Notifiche</t>
        </is>
      </c>
      <c r="C11" s="48" t="inlineStr">
        <is>
          <t>admin@azienda.it</t>
        </is>
      </c>
      <c r="D11" s="51" t="inlineStr">
        <is>
          <t>Email per avvisi scadenze</t>
        </is>
      </c>
    </row>
    <row r="12" ht="20" customHeight="1">
      <c r="B12" s="47" t="inlineStr">
        <is>
          <t>Giorni Preavviso</t>
        </is>
      </c>
      <c r="C12" s="48" t="n">
        <v>7</v>
      </c>
      <c r="D12" s="49" t="inlineStr">
        <is>
          <t>Giorni anticipo per avviso scadenza</t>
        </is>
      </c>
    </row>
    <row r="13" ht="20" customHeight="1">
      <c r="B13" s="50" t="inlineStr">
        <is>
          <t>Valuta</t>
        </is>
      </c>
      <c r="C13" s="48" t="inlineStr">
        <is>
          <t>EUR (€)</t>
        </is>
      </c>
      <c r="D13" s="51" t="inlineStr">
        <is>
          <t>Valuta utilizzata</t>
        </is>
      </c>
    </row>
    <row r="14" ht="20" customHeight="1">
      <c r="B14" s="47" t="inlineStr">
        <is>
          <t>Aliquota IVA Standard</t>
        </is>
      </c>
      <c r="C14" s="48" t="inlineStr">
        <is>
          <t>22%</t>
        </is>
      </c>
      <c r="D14" s="49" t="inlineStr">
        <is>
          <t>IVA ordinaria</t>
        </is>
      </c>
    </row>
    <row r="15" ht="20" customHeight="1">
      <c r="B15" s="50" t="inlineStr">
        <is>
          <t>Aliquota IVA Ridotta</t>
        </is>
      </c>
      <c r="C15" s="48" t="inlineStr">
        <is>
          <t>10%</t>
        </is>
      </c>
      <c r="D15" s="51" t="inlineStr">
        <is>
          <t>IVA agevolata</t>
        </is>
      </c>
    </row>
    <row r="16" ht="20" customHeight="1">
      <c r="B16" s="47" t="inlineStr">
        <is>
          <t>Termini Pagamento Default</t>
        </is>
      </c>
      <c r="C16" s="48" t="inlineStr">
        <is>
          <t>30 giorni</t>
        </is>
      </c>
      <c r="D16" s="49" t="inlineStr">
        <is>
          <t>Termini standard di pagamento</t>
        </is>
      </c>
    </row>
    <row r="19" ht="22" customHeight="1">
      <c r="B19" s="35" t="inlineStr">
        <is>
          <t>LEGENDA STATI</t>
        </is>
      </c>
    </row>
    <row r="20" ht="20" customHeight="1">
      <c r="B20" s="36" t="inlineStr">
        <is>
          <t>Stato</t>
        </is>
      </c>
      <c r="C20" s="36" t="inlineStr">
        <is>
          <t>Significato</t>
        </is>
      </c>
    </row>
    <row r="21" ht="20" customHeight="1">
      <c r="B21" s="37" t="inlineStr">
        <is>
          <t>Da pagare</t>
        </is>
      </c>
      <c r="C21" s="6" t="inlineStr">
        <is>
          <t>Fattura non ancora pagata, scadenza futura</t>
        </is>
      </c>
      <c r="D21" s="52" t="n"/>
      <c r="E21" s="18" t="n"/>
    </row>
    <row r="22" ht="20" customHeight="1">
      <c r="B22" s="42" t="inlineStr">
        <is>
          <t>Pagato</t>
        </is>
      </c>
      <c r="C22" s="6" t="inlineStr">
        <is>
          <t>Fattura interamente saldata</t>
        </is>
      </c>
      <c r="D22" s="52" t="n"/>
      <c r="E22" s="18" t="n"/>
    </row>
    <row r="23" ht="20" customHeight="1">
      <c r="B23" s="43" t="inlineStr">
        <is>
          <t>Parziale</t>
        </is>
      </c>
      <c r="C23" s="6" t="inlineStr">
        <is>
          <t>Pagamento parziale ricevuto/effettuato</t>
        </is>
      </c>
      <c r="D23" s="52" t="n"/>
      <c r="E23" s="18" t="n"/>
    </row>
    <row r="24" ht="20" customHeight="1">
      <c r="B24" s="44" t="inlineStr">
        <is>
          <t>In ritardo</t>
        </is>
      </c>
      <c r="C24" s="6" t="inlineStr">
        <is>
          <t>Scadenza superata, pagamento non ricevuto</t>
        </is>
      </c>
      <c r="D24" s="52" t="n"/>
      <c r="E24" s="18" t="n"/>
    </row>
    <row r="25" ht="20" customHeight="1">
      <c r="B25" s="45" t="inlineStr">
        <is>
          <t>Sospeso</t>
        </is>
      </c>
      <c r="C25" s="6" t="inlineStr">
        <is>
          <t>Pagamento in attesa di verifica/contestazione</t>
        </is>
      </c>
      <c r="D25" s="52" t="n"/>
      <c r="E25" s="18" t="n"/>
    </row>
  </sheetData>
  <mergeCells count="8">
    <mergeCell ref="B4:H4"/>
    <mergeCell ref="B6:E6"/>
    <mergeCell ref="B19:E19"/>
    <mergeCell ref="C21:E21"/>
    <mergeCell ref="C22:E22"/>
    <mergeCell ref="C23:E23"/>
    <mergeCell ref="C24:E24"/>
    <mergeCell ref="C25:E2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4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55" customWidth="1" min="3" max="3"/>
    <col width="20" customWidth="1" min="4" max="4"/>
  </cols>
  <sheetData>
    <row r="1" ht="8" customHeight="1">
      <c r="A1" s="1" t="n"/>
      <c r="B1" s="1" t="n"/>
      <c r="C1" s="1" t="n"/>
      <c r="D1" s="1" t="n"/>
      <c r="E1" s="1" t="n"/>
      <c r="F1" s="1" t="n"/>
      <c r="G1" s="1" t="n"/>
    </row>
    <row r="2" ht="8" customHeight="1">
      <c r="A2" s="1" t="n"/>
      <c r="B2" s="1" t="n"/>
      <c r="C2" s="1" t="n"/>
      <c r="D2" s="1" t="n"/>
      <c r="E2" s="1" t="n"/>
      <c r="F2" s="1" t="n"/>
      <c r="G2" s="1" t="n"/>
    </row>
    <row r="3" ht="8" customHeight="1">
      <c r="A3" s="1" t="n"/>
      <c r="B3" s="1" t="n"/>
      <c r="C3" s="1" t="n"/>
      <c r="D3" s="1" t="n"/>
      <c r="E3" s="1" t="n"/>
      <c r="F3" s="1" t="n"/>
      <c r="G3" s="1" t="n"/>
    </row>
    <row r="4" ht="40" customHeight="1">
      <c r="A4" s="1" t="n"/>
      <c r="B4" s="46" t="inlineStr">
        <is>
          <t>GUIDA ALL'UTILIZZO — SCADENZIARIO PAGAMENTI</t>
        </is>
      </c>
      <c r="G4" s="1" t="n"/>
    </row>
    <row r="6" ht="22" customHeight="1">
      <c r="B6" s="4" t="inlineStr">
        <is>
          <t>STRUTTURA DELLA CARTELLA</t>
        </is>
      </c>
      <c r="C6" s="52" t="n"/>
      <c r="D6" s="18" t="n"/>
    </row>
    <row r="7" ht="20" customHeight="1">
      <c r="B7" s="53" t="inlineStr">
        <is>
          <t>Foglio Scadenziario</t>
        </is>
      </c>
      <c r="C7" s="54" t="inlineStr">
        <is>
          <t>Elenco completo di tutte le fatture con date, importi e stato di pagamento</t>
        </is>
      </c>
      <c r="D7" s="18" t="n"/>
    </row>
    <row r="8" ht="20" customHeight="1">
      <c r="B8" s="55" t="inlineStr">
        <is>
          <t>Foglio Dashboard</t>
        </is>
      </c>
      <c r="C8" s="56" t="inlineStr">
        <is>
          <t>Riepilogo visivo con KPI, conteggi per stato e proiezione mensile</t>
        </is>
      </c>
      <c r="D8" s="18" t="n"/>
    </row>
    <row r="9" ht="20" customHeight="1">
      <c r="B9" s="53" t="inlineStr">
        <is>
          <t>Foglio Grafici</t>
        </is>
      </c>
      <c r="C9" s="54" t="inlineStr">
        <is>
          <t>Grafici automatici aggiornati dai dati del Scadenziario</t>
        </is>
      </c>
      <c r="D9" s="18" t="n"/>
    </row>
    <row r="10" ht="20" customHeight="1">
      <c r="B10" s="55" t="inlineStr">
        <is>
          <t>Foglio Parametri</t>
        </is>
      </c>
      <c r="C10" s="56" t="inlineStr">
        <is>
          <t>Configurazione aziendale, legenda stati e impostazioni generali</t>
        </is>
      </c>
      <c r="D10" s="18" t="n"/>
    </row>
    <row r="11" ht="20" customHeight="1">
      <c r="B11" s="53" t="inlineStr">
        <is>
          <t>Foglio Istruzioni</t>
        </is>
      </c>
      <c r="C11" s="54" t="inlineStr">
        <is>
          <t>Questa guida all'utilizzo dello strumento</t>
        </is>
      </c>
      <c r="D11" s="18" t="n"/>
    </row>
    <row r="13" ht="22" customHeight="1">
      <c r="B13" s="4" t="inlineStr">
        <is>
          <t>COME INSERIRE UNA NUOVA FATTURA</t>
        </is>
      </c>
      <c r="C13" s="52" t="n"/>
      <c r="D13" s="18" t="n"/>
    </row>
    <row r="14" ht="20" customHeight="1">
      <c r="B14" s="53" t="inlineStr">
        <is>
          <t>Passo 1 — Aprire il foglio Scadenziario</t>
        </is>
      </c>
      <c r="C14" s="54" t="inlineStr">
        <is>
          <t>Posizionarsi sulla prima riga vuota dopo l'ultima fattura</t>
        </is>
      </c>
      <c r="D14" s="18" t="n"/>
    </row>
    <row r="15" ht="20" customHeight="1">
      <c r="B15" s="55" t="inlineStr">
        <is>
          <t>Passo 2 — Inserire il numero progressivo</t>
        </is>
      </c>
      <c r="C15" s="56" t="inlineStr">
        <is>
          <t>Compilare la colonna A con il numero sequenziale</t>
        </is>
      </c>
      <c r="D15" s="18" t="n"/>
    </row>
    <row r="16" ht="20" customHeight="1">
      <c r="B16" s="53" t="inlineStr">
        <is>
          <t>Passo 3 — Fornitore/Cliente</t>
        </is>
      </c>
      <c r="C16" s="54" t="inlineStr">
        <is>
          <t>Inserire la ragione sociale del soggetto nella colonna B</t>
        </is>
      </c>
      <c r="D16" s="18" t="n"/>
    </row>
    <row r="17" ht="20" customHeight="1">
      <c r="B17" s="55" t="inlineStr">
        <is>
          <t>Passo 4 — Descrizione</t>
        </is>
      </c>
      <c r="C17" s="56" t="inlineStr">
        <is>
          <t>Indicare l'oggetto della fattura nella colonna C</t>
        </is>
      </c>
      <c r="D17" s="18" t="n"/>
    </row>
    <row r="18" ht="20" customHeight="1">
      <c r="B18" s="53" t="inlineStr">
        <is>
          <t>Passo 5 — Date</t>
        </is>
      </c>
      <c r="C18" s="54" t="inlineStr">
        <is>
          <t>Inserire data fattura (col. D) e data scadenza (col. E) nel formato GG/MM/AAAA</t>
        </is>
      </c>
      <c r="D18" s="18" t="n"/>
    </row>
    <row r="19" ht="20" customHeight="1">
      <c r="B19" s="55" t="inlineStr">
        <is>
          <t>Passo 6 — Importi</t>
        </is>
      </c>
      <c r="C19" s="56" t="inlineStr">
        <is>
          <t>Inserire l'imponibile nella colonna F; IVA (col. G) e Totale (col. H) sono calcolati</t>
        </is>
      </c>
      <c r="D19" s="18" t="n"/>
    </row>
    <row r="20" ht="20" customHeight="1">
      <c r="B20" s="53" t="inlineStr">
        <is>
          <t>Passo 7 — Stato</t>
        </is>
      </c>
      <c r="C20" s="54" t="inlineStr">
        <is>
          <t>Selezionare lo stato dalla lista a discesa nella colonna J</t>
        </is>
      </c>
      <c r="D20" s="18" t="n"/>
    </row>
    <row r="21" ht="20" customHeight="1">
      <c r="B21" s="55" t="inlineStr">
        <is>
          <t>Passo 8 — Pagato</t>
        </is>
      </c>
      <c r="C21" s="56" t="inlineStr">
        <is>
          <t>Inserire l'importo pagato nella colonna I quando si registra un pagamento</t>
        </is>
      </c>
      <c r="D21" s="18" t="n"/>
    </row>
    <row r="23" ht="22" customHeight="1">
      <c r="B23" s="4" t="inlineStr">
        <is>
          <t>AGGIORNAMENTO DEGLI STATI</t>
        </is>
      </c>
      <c r="C23" s="52" t="n"/>
      <c r="D23" s="18" t="n"/>
    </row>
    <row r="24" ht="20" customHeight="1">
      <c r="B24" s="53" t="inlineStr">
        <is>
          <t>Da pagare → Pagato</t>
        </is>
      </c>
      <c r="C24" s="54" t="inlineStr">
        <is>
          <t>Cambiare lo stato in 'Pagato' e inserire il totale nella colonna I (Pagato €)</t>
        </is>
      </c>
      <c r="D24" s="18" t="n"/>
    </row>
    <row r="25" ht="20" customHeight="1">
      <c r="B25" s="55" t="inlineStr">
        <is>
          <t>Da pagare → Parziale</t>
        </is>
      </c>
      <c r="C25" s="56" t="inlineStr">
        <is>
          <t>Cambiare in 'Parziale' e inserire l'importo parzialmente pagato in col. I</t>
        </is>
      </c>
      <c r="D25" s="18" t="n"/>
    </row>
    <row r="26" ht="20" customHeight="1">
      <c r="B26" s="53" t="inlineStr">
        <is>
          <t>Scadenze in ritardo</t>
        </is>
      </c>
      <c r="C26" s="54" t="inlineStr">
        <is>
          <t>Lo sfondo rosso appare automaticamente sulle righe con data scadenza superata</t>
        </is>
      </c>
      <c r="D26" s="18" t="n"/>
    </row>
    <row r="27" ht="20" customHeight="1">
      <c r="B27" s="55" t="inlineStr">
        <is>
          <t>Scadenze imminenti</t>
        </is>
      </c>
      <c r="C27" s="56" t="inlineStr">
        <is>
          <t>Lo sfondo giallo appare nelle 7 giorni precedenti la scadenza</t>
        </is>
      </c>
      <c r="D27" s="18" t="n"/>
    </row>
    <row r="29" ht="22" customHeight="1">
      <c r="B29" s="4" t="inlineStr">
        <is>
          <t>FORMULE E AUTOMAZIONI</t>
        </is>
      </c>
      <c r="C29" s="52" t="n"/>
      <c r="D29" s="18" t="n"/>
    </row>
    <row r="30" ht="20" customHeight="1">
      <c r="B30" s="53" t="inlineStr">
        <is>
          <t>Formattazione condizionale</t>
        </is>
      </c>
      <c r="C30" s="54" t="inlineStr">
        <is>
          <t>Colori automatici sulla colonna Stato e sulla colonna Data Scadenza</t>
        </is>
      </c>
      <c r="D30" s="18" t="n"/>
    </row>
    <row r="31" ht="20" customHeight="1">
      <c r="B31" s="55" t="inlineStr">
        <is>
          <t>Totali automatici</t>
        </is>
      </c>
      <c r="C31" s="56" t="inlineStr">
        <is>
          <t>I totali in fondo al foglio Scadenziario si aggiornano in tempo reale</t>
        </is>
      </c>
      <c r="D31" s="18" t="n"/>
    </row>
    <row r="32" ht="20" customHeight="1">
      <c r="B32" s="53" t="inlineStr">
        <is>
          <t>Dashboard collegata</t>
        </is>
      </c>
      <c r="C32" s="54" t="inlineStr">
        <is>
          <t>Tutti i valori della Dashboard derivano direttamente dal Scadenziario</t>
        </is>
      </c>
      <c r="D32" s="18" t="n"/>
    </row>
    <row r="33" ht="20" customHeight="1">
      <c r="B33" s="55" t="inlineStr">
        <is>
          <t>Grafici dinamici</t>
        </is>
      </c>
      <c r="C33" s="56" t="inlineStr">
        <is>
          <t>I grafici si aggiornano automaticamente ad ogni modifica dei dati</t>
        </is>
      </c>
      <c r="D33" s="18" t="n"/>
    </row>
    <row r="35" ht="22" customHeight="1">
      <c r="B35" s="4" t="inlineStr">
        <is>
          <t>CONSIGLI PRATICI</t>
        </is>
      </c>
      <c r="C35" s="52" t="n"/>
      <c r="D35" s="18" t="n"/>
    </row>
    <row r="36" ht="20" customHeight="1">
      <c r="B36" s="53" t="inlineStr">
        <is>
          <t>Backup regolare</t>
        </is>
      </c>
      <c r="C36" s="54" t="inlineStr">
        <is>
          <t>Salvare una copia mensile del file con data nel nome (es: Scadenziario_Gen_AAAA.xlsx)</t>
        </is>
      </c>
      <c r="D36" s="18" t="n"/>
    </row>
    <row r="37" ht="20" customHeight="1">
      <c r="B37" s="55" t="inlineStr">
        <is>
          <t>Celle di inserimento</t>
        </is>
      </c>
      <c r="C37" s="56" t="inlineStr">
        <is>
          <t>Le celle con sfondo giallo chiaro sono destinate all'inserimento manuale dei dati</t>
        </is>
      </c>
      <c r="D37" s="18" t="n"/>
    </row>
    <row r="38" ht="20" customHeight="1">
      <c r="B38" s="53" t="inlineStr">
        <is>
          <t>Celle calcolate</t>
        </is>
      </c>
      <c r="C38" s="54" t="inlineStr">
        <is>
          <t>Non modificare le celle con sfondo bianco — contengono formule automatiche</t>
        </is>
      </c>
      <c r="D38" s="18" t="n"/>
    </row>
    <row r="39" ht="20" customHeight="1">
      <c r="B39" s="55" t="inlineStr">
        <is>
          <t>Stampa</t>
        </is>
      </c>
      <c r="C39" s="56" t="inlineStr">
        <is>
          <t>Il foglio Scadenziario è impostato per la stampa in orizzontale con intestazioni ripetute</t>
        </is>
      </c>
      <c r="D39" s="18" t="n"/>
    </row>
    <row r="40" ht="20" customHeight="1">
      <c r="B40" s="53" t="inlineStr">
        <is>
          <t>Filtri</t>
        </is>
      </c>
      <c r="C40" s="54" t="inlineStr">
        <is>
          <t>È possibile applicare filtri automatici alle intestazioni per analisi specifiche per stato/mese</t>
        </is>
      </c>
      <c r="D40" s="18" t="n"/>
    </row>
  </sheetData>
  <mergeCells count="32">
    <mergeCell ref="B4:F4"/>
    <mergeCell ref="B6:D6"/>
    <mergeCell ref="C7:D7"/>
    <mergeCell ref="C8:D8"/>
    <mergeCell ref="C9:D9"/>
    <mergeCell ref="C10:D10"/>
    <mergeCell ref="C11:D11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23:D23"/>
    <mergeCell ref="C24:D24"/>
    <mergeCell ref="C25:D25"/>
    <mergeCell ref="C26:D26"/>
    <mergeCell ref="C27:D27"/>
    <mergeCell ref="B29:D29"/>
    <mergeCell ref="C30:D30"/>
    <mergeCell ref="C31:D31"/>
    <mergeCell ref="C32:D32"/>
    <mergeCell ref="C33:D33"/>
    <mergeCell ref="B35:D35"/>
    <mergeCell ref="C36:D36"/>
    <mergeCell ref="C37:D37"/>
    <mergeCell ref="C38:D38"/>
    <mergeCell ref="C39:D39"/>
    <mergeCell ref="C40:D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2026-03-16T08:41:22Z</dcterms:created>
  <dcterms:modified xmlns:dcterms="http://purl.org/dc/terms/" xmlns:xsi="http://www.w3.org/2001/XMLSchema-instance" xsi:type="dcterms:W3CDTF">2026-03-16T08:41:22Z</dcterms:modified>
</cp:coreProperties>
</file>