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struzioni" sheetId="1" state="visible" r:id="rId1"/>
    <sheet xmlns:r="http://schemas.openxmlformats.org/officeDocument/2006/relationships" name="Parametri" sheetId="2" state="visible" r:id="rId2"/>
    <sheet xmlns:r="http://schemas.openxmlformats.org/officeDocument/2006/relationships" name="Inserimento" sheetId="3" state="visible" r:id="rId3"/>
    <sheet xmlns:r="http://schemas.openxmlformats.org/officeDocument/2006/relationships" name="Posizioni" sheetId="4" state="visible" r:id="rId4"/>
    <sheet xmlns:r="http://schemas.openxmlformats.org/officeDocument/2006/relationships" name="Dashboard" sheetId="5" state="visible" r:id="rId5"/>
  </sheets>
  <definedNames>
    <definedName name="_xlnm.Print_Titles" localSheetId="0">'Istruzioni'!2:3</definedName>
    <definedName name="_xlnm.Print_Titles" localSheetId="1">'Parametri'!2:3</definedName>
    <definedName name="_xlnm.Print_Titles" localSheetId="2">'Inserimento'!2:4</definedName>
    <definedName name="_xlnm.Print_Titles" localSheetId="3">'Posizioni'!2:4</definedName>
    <definedName name="_xlnm.Print_Titles" localSheetId="4">'Dashboard'!2:3</definedName>
  </definedNames>
  <calcPr calcId="124519" fullCalcOnLoad="1"/>
</workbook>
</file>

<file path=xl/styles.xml><?xml version="1.0" encoding="utf-8"?>
<styleSheet xmlns="http://schemas.openxmlformats.org/spreadsheetml/2006/main">
  <numFmts count="4">
    <numFmt numFmtId="164" formatCode="#,##0.00 €"/>
    <numFmt numFmtId="165" formatCode="#,##0.0000 €"/>
    <numFmt numFmtId="166" formatCode="0.0000"/>
    <numFmt numFmtId="167" formatCode="DD/MM/YYYY"/>
  </numFmts>
  <fonts count="16">
    <font>
      <name val="Calibri"/>
      <family val="2"/>
      <color theme="1"/>
      <sz val="11"/>
      <scheme val="minor"/>
    </font>
    <font>
      <name val="Calibri"/>
      <b val="1"/>
      <color rgb="00FFFFFF"/>
      <sz val="20"/>
    </font>
    <font>
      <name val="Calibri"/>
      <color rgb="00FFFFFF"/>
      <sz val="11"/>
    </font>
    <font>
      <name val="Calibri"/>
      <b val="1"/>
      <color rgb="00FFFFFF"/>
      <sz val="12"/>
    </font>
    <font>
      <name val="Calibri"/>
      <b val="1"/>
      <color rgb="0014B8A6"/>
      <sz val="10"/>
    </font>
    <font>
      <name val="Calibri"/>
      <color rgb="001E293B"/>
      <sz val="10"/>
    </font>
    <font>
      <name val="Calibri"/>
      <b val="1"/>
      <color rgb="00FFFFFF"/>
      <sz val="16"/>
    </font>
    <font>
      <name val="Calibri"/>
      <b val="1"/>
      <color rgb="00FFFFFF"/>
      <sz val="10"/>
    </font>
    <font>
      <name val="Calibri"/>
      <b val="1"/>
      <color rgb="00FFFFFF"/>
      <sz val="11"/>
    </font>
    <font>
      <name val="Calibri"/>
      <b val="1"/>
      <color rgb="001E293B"/>
      <sz val="10"/>
    </font>
    <font>
      <name val="Calibri"/>
      <i val="1"/>
      <color rgb="0094A3B8"/>
      <sz val="9"/>
    </font>
    <font>
      <name val="Calibri"/>
      <b val="1"/>
      <color rgb="00FFFFFF"/>
      <sz val="14"/>
    </font>
    <font>
      <name val="Calibri"/>
      <color rgb="001E293B"/>
      <sz val="9"/>
    </font>
    <font>
      <name val="Calibri"/>
      <b val="1"/>
      <color rgb="00475569"/>
      <sz val="9"/>
    </font>
    <font>
      <name val="Calibri"/>
      <b val="1"/>
      <color rgb="00FFFFFF"/>
      <sz val="9"/>
    </font>
    <font>
      <name val="Calibri"/>
      <i val="1"/>
      <color rgb="00475569"/>
      <sz val="9"/>
    </font>
  </fonts>
  <fills count="11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14B8A6"/>
      </patternFill>
    </fill>
    <fill>
      <patternFill patternType="solid">
        <fgColor rgb="00F0FDFA"/>
      </patternFill>
    </fill>
    <fill>
      <patternFill patternType="solid">
        <fgColor rgb="00FFFFFF"/>
      </patternFill>
    </fill>
    <fill>
      <patternFill patternType="solid">
        <fgColor rgb="00FFFBEB"/>
      </patternFill>
    </fill>
    <fill>
      <patternFill patternType="solid">
        <fgColor rgb="00E2E8F0"/>
      </patternFill>
    </fill>
    <fill>
      <patternFill patternType="solid">
        <fgColor rgb="00DC2626"/>
      </patternFill>
    </fill>
    <fill>
      <patternFill patternType="solid">
        <fgColor rgb="0094A3B8"/>
      </patternFill>
    </fill>
    <fill>
      <patternFill patternType="solid">
        <fgColor rgb="00F8FAFC"/>
      </patternFill>
    </fill>
  </fills>
  <borders count="12">
    <border>
      <left/>
      <right/>
      <top/>
      <bottom/>
      <diagonal/>
    </border>
    <border>
      <left style="medium">
        <color rgb="0014B8A6"/>
      </left>
      <right style="medium">
        <color rgb="0014B8A6"/>
      </right>
      <top style="medium">
        <color rgb="0014B8A6"/>
      </top>
      <bottom style="medium">
        <color rgb="0014B8A6"/>
      </bottom>
    </border>
    <border>
      <left style="thin">
        <color rgb="00BFDBFE"/>
      </left>
      <right style="thin">
        <color rgb="00BFDBFE"/>
      </right>
      <top style="thin">
        <color rgb="00BFDBFE"/>
      </top>
      <bottom style="thin">
        <color rgb="00BFDBFE"/>
      </bottom>
    </border>
    <border>
      <left style="medium">
        <color rgb="00EAB308"/>
      </left>
      <right style="medium">
        <color rgb="00EAB308"/>
      </right>
      <top style="medium">
        <color rgb="00EAB308"/>
      </top>
      <bottom style="medium">
        <color rgb="00EAB308"/>
      </bottom>
    </border>
    <border>
      <left style="medium">
        <color rgb="000F766E"/>
      </left>
      <right style="medium">
        <color rgb="000F766E"/>
      </right>
      <top style="medium">
        <color rgb="000F766E"/>
      </top>
      <bottom style="medium">
        <color rgb="000F766E"/>
      </bottom>
    </border>
    <border>
      <left/>
      <right/>
      <top style="thin">
        <color rgb="00BFDBFE"/>
      </top>
      <bottom/>
      <diagonal/>
    </border>
    <border>
      <left/>
      <right style="thin">
        <color rgb="00BFDBFE"/>
      </right>
      <top style="thin">
        <color rgb="00BFDBFE"/>
      </top>
      <bottom/>
      <diagonal/>
    </border>
    <border>
      <left/>
      <right/>
      <top style="thin">
        <color rgb="00BFDBFE"/>
      </top>
      <bottom style="thin">
        <color rgb="00BFDBFE"/>
      </bottom>
      <diagonal/>
    </border>
    <border>
      <left/>
      <right style="thin">
        <color rgb="00BFDBFE"/>
      </right>
      <top style="thin">
        <color rgb="00BFDBFE"/>
      </top>
      <bottom style="thin">
        <color rgb="00BFDBFE"/>
      </bottom>
      <diagonal/>
    </border>
    <border>
      <left/>
      <right style="thin">
        <color rgb="00BFDBFE"/>
      </right>
      <top/>
      <bottom style="thin">
        <color rgb="00BFDBFE"/>
      </bottom>
      <diagonal/>
    </border>
    <border>
      <left/>
      <right style="thin">
        <color rgb="00BFDBFE"/>
      </right>
      <top/>
      <bottom/>
      <diagonal/>
    </border>
    <border>
      <left/>
      <right/>
      <top/>
      <bottom style="thin">
        <color rgb="00BFDBFE"/>
      </bottom>
      <diagonal/>
    </border>
  </borders>
  <cellStyleXfs count="1">
    <xf numFmtId="0" fontId="0" fillId="0" borderId="0"/>
  </cellStyleXfs>
  <cellXfs count="6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3" borderId="1" applyAlignment="1" pivotButton="0" quotePrefix="0" xfId="0">
      <alignment horizontal="left" vertical="center"/>
    </xf>
    <xf numFmtId="0" fontId="4" fillId="4" borderId="2" applyAlignment="1" pivotButton="0" quotePrefix="0" xfId="0">
      <alignment horizontal="center" vertical="center"/>
    </xf>
    <xf numFmtId="0" fontId="5" fillId="4" borderId="2" applyAlignment="1" pivotButton="0" quotePrefix="0" xfId="0">
      <alignment horizontal="left" vertical="center" wrapText="1"/>
    </xf>
    <xf numFmtId="0" fontId="4" fillId="5" borderId="2" applyAlignment="1" pivotButton="0" quotePrefix="0" xfId="0">
      <alignment horizontal="center" vertical="center"/>
    </xf>
    <xf numFmtId="0" fontId="5" fillId="5" borderId="2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/>
    </xf>
    <xf numFmtId="0" fontId="7" fillId="3" borderId="0" applyAlignment="1" pivotButton="0" quotePrefix="0" xfId="0">
      <alignment horizontal="center" vertical="center"/>
    </xf>
    <xf numFmtId="0" fontId="8" fillId="3" borderId="1" applyAlignment="1" pivotButton="0" quotePrefix="0" xfId="0">
      <alignment horizontal="left" vertical="center"/>
    </xf>
    <xf numFmtId="0" fontId="9" fillId="4" borderId="2" applyAlignment="1" pivotButton="0" quotePrefix="0" xfId="0">
      <alignment horizontal="left" vertical="center"/>
    </xf>
    <xf numFmtId="0" fontId="5" fillId="6" borderId="3" applyAlignment="1" pivotButton="0" quotePrefix="0" xfId="0">
      <alignment horizontal="center" vertical="center"/>
    </xf>
    <xf numFmtId="0" fontId="10" fillId="4" borderId="2" applyAlignment="1" pivotButton="0" quotePrefix="0" xfId="0">
      <alignment horizontal="left" vertical="center"/>
    </xf>
    <xf numFmtId="0" fontId="9" fillId="5" borderId="2" applyAlignment="1" pivotButton="0" quotePrefix="0" xfId="0">
      <alignment horizontal="left" vertical="center"/>
    </xf>
    <xf numFmtId="0" fontId="10" fillId="5" borderId="2" applyAlignment="1" pivotButton="0" quotePrefix="0" xfId="0">
      <alignment horizontal="left" vertical="center"/>
    </xf>
    <xf numFmtId="10" fontId="5" fillId="6" borderId="3" applyAlignment="1" pivotButton="0" quotePrefix="0" xfId="0">
      <alignment horizontal="center" vertical="center"/>
    </xf>
    <xf numFmtId="164" fontId="5" fillId="6" borderId="3" applyAlignment="1" pivotButton="0" quotePrefix="0" xfId="0">
      <alignment horizontal="center" vertical="center"/>
    </xf>
    <xf numFmtId="1" fontId="5" fillId="6" borderId="3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0" fontId="7" fillId="2" borderId="4" applyAlignment="1" pivotButton="0" quotePrefix="0" xfId="0">
      <alignment horizontal="center" vertical="center" wrapText="1"/>
    </xf>
    <xf numFmtId="0" fontId="5" fillId="6" borderId="2" applyAlignment="1" pivotButton="0" quotePrefix="0" xfId="0">
      <alignment horizontal="center" vertical="center"/>
    </xf>
    <xf numFmtId="3" fontId="5" fillId="6" borderId="2" applyAlignment="1" pivotButton="0" quotePrefix="0" xfId="0">
      <alignment horizontal="center" vertical="center"/>
    </xf>
    <xf numFmtId="164" fontId="5" fillId="6" borderId="2" applyAlignment="1" pivotButton="0" quotePrefix="0" xfId="0">
      <alignment horizontal="center" vertical="center"/>
    </xf>
    <xf numFmtId="166" fontId="5" fillId="6" borderId="2" applyAlignment="1" pivotButton="0" quotePrefix="0" xfId="0">
      <alignment horizontal="center" vertical="center"/>
    </xf>
    <xf numFmtId="164" fontId="5" fillId="5" borderId="2" applyAlignment="1" pivotButton="0" quotePrefix="0" xfId="0">
      <alignment horizontal="center" vertical="center"/>
    </xf>
    <xf numFmtId="165" fontId="5" fillId="6" borderId="2" applyAlignment="1" pivotButton="0" quotePrefix="0" xfId="0">
      <alignment horizontal="center" vertical="center"/>
    </xf>
    <xf numFmtId="0" fontId="5" fillId="6" borderId="2" applyAlignment="1" pivotButton="0" quotePrefix="0" xfId="0">
      <alignment horizontal="left" vertical="center"/>
    </xf>
    <xf numFmtId="0" fontId="12" fillId="5" borderId="2" applyAlignment="1" pivotButton="0" quotePrefix="0" xfId="0">
      <alignment horizontal="center" vertical="center"/>
    </xf>
    <xf numFmtId="0" fontId="5" fillId="5" borderId="2" applyAlignment="1" pivotButton="0" quotePrefix="0" xfId="0">
      <alignment horizontal="center" vertical="center"/>
    </xf>
    <xf numFmtId="164" fontId="5" fillId="4" borderId="2" applyAlignment="1" pivotButton="0" quotePrefix="0" xfId="0">
      <alignment horizontal="center" vertical="center"/>
    </xf>
    <xf numFmtId="0" fontId="12" fillId="4" borderId="2" applyAlignment="1" pivotButton="0" quotePrefix="0" xfId="0">
      <alignment horizontal="center" vertical="center"/>
    </xf>
    <xf numFmtId="0" fontId="5" fillId="4" borderId="2" applyAlignment="1" pivotButton="0" quotePrefix="0" xfId="0">
      <alignment horizontal="center" vertical="center"/>
    </xf>
    <xf numFmtId="3" fontId="5" fillId="5" borderId="2" applyAlignment="1" pivotButton="0" quotePrefix="0" xfId="0">
      <alignment horizontal="center" vertical="center"/>
    </xf>
    <xf numFmtId="10" fontId="5" fillId="5" borderId="2" applyAlignment="1" pivotButton="0" quotePrefix="0" xfId="0">
      <alignment horizontal="center" vertical="center"/>
    </xf>
    <xf numFmtId="3" fontId="5" fillId="4" borderId="2" applyAlignment="1" pivotButton="0" quotePrefix="0" xfId="0">
      <alignment horizontal="center" vertical="center"/>
    </xf>
    <xf numFmtId="10" fontId="5" fillId="4" borderId="2" applyAlignment="1" pivotButton="0" quotePrefix="0" xfId="0">
      <alignment horizontal="center" vertical="center"/>
    </xf>
    <xf numFmtId="0" fontId="3" fillId="3" borderId="0" applyAlignment="1" pivotButton="0" quotePrefix="0" xfId="0">
      <alignment horizontal="center" vertical="center"/>
    </xf>
    <xf numFmtId="0" fontId="13" fillId="7" borderId="2" applyAlignment="1" pivotButton="0" quotePrefix="0" xfId="0">
      <alignment horizontal="center" vertical="center" wrapText="1"/>
    </xf>
    <xf numFmtId="164" fontId="11" fillId="2" borderId="4" applyAlignment="1" pivotButton="0" quotePrefix="0" xfId="0">
      <alignment horizontal="center" vertical="center"/>
    </xf>
    <xf numFmtId="1" fontId="11" fillId="2" borderId="4" applyAlignment="1" pivotButton="0" quotePrefix="0" xfId="0">
      <alignment horizontal="center" vertical="center"/>
    </xf>
    <xf numFmtId="10" fontId="11" fillId="2" borderId="4" applyAlignment="1" pivotButton="0" quotePrefix="0" xfId="0">
      <alignment horizontal="center" vertical="center"/>
    </xf>
    <xf numFmtId="0" fontId="8" fillId="3" borderId="0" applyAlignment="1" pivotButton="0" quotePrefix="0" xfId="0">
      <alignment horizontal="center" vertical="center"/>
    </xf>
    <xf numFmtId="0" fontId="14" fillId="2" borderId="2" applyAlignment="1" pivotButton="0" quotePrefix="0" xfId="0">
      <alignment horizontal="center" vertical="center"/>
    </xf>
    <xf numFmtId="49" fontId="5" fillId="4" borderId="2" applyAlignment="1" pivotButton="0" quotePrefix="0" xfId="0">
      <alignment horizontal="center" vertical="center"/>
    </xf>
    <xf numFmtId="167" fontId="5" fillId="4" borderId="2" applyAlignment="1" pivotButton="0" quotePrefix="0" xfId="0">
      <alignment horizontal="center" vertical="center"/>
    </xf>
    <xf numFmtId="49" fontId="5" fillId="5" borderId="2" applyAlignment="1" pivotButton="0" quotePrefix="0" xfId="0">
      <alignment horizontal="center" vertical="center"/>
    </xf>
    <xf numFmtId="167" fontId="5" fillId="5" borderId="2" applyAlignment="1" pivotButton="0" quotePrefix="0" xfId="0">
      <alignment horizontal="center" vertical="center"/>
    </xf>
    <xf numFmtId="0" fontId="8" fillId="8" borderId="0" applyAlignment="1" pivotButton="0" quotePrefix="0" xfId="0">
      <alignment horizontal="center" vertical="center"/>
    </xf>
    <xf numFmtId="0" fontId="0" fillId="0" borderId="7" pivotButton="0" quotePrefix="0" xfId="0"/>
    <xf numFmtId="0" fontId="0" fillId="0" borderId="8" pivotButton="0" quotePrefix="0" xfId="0"/>
    <xf numFmtId="0" fontId="14" fillId="2" borderId="9" applyAlignment="1" pivotButton="0" quotePrefix="0" xfId="0">
      <alignment horizontal="center" vertical="center"/>
    </xf>
    <xf numFmtId="0" fontId="0" fillId="0" borderId="11" pivotButton="0" quotePrefix="0" xfId="0"/>
    <xf numFmtId="0" fontId="0" fillId="0" borderId="9" pivotButton="0" quotePrefix="0" xfId="0"/>
    <xf numFmtId="0" fontId="14" fillId="2" borderId="0" applyAlignment="1" pivotButton="0" quotePrefix="0" xfId="0">
      <alignment horizontal="center" vertical="center"/>
    </xf>
    <xf numFmtId="0" fontId="5" fillId="4" borderId="2" applyAlignment="1" pivotButton="0" quotePrefix="0" xfId="0">
      <alignment horizontal="left" vertical="center"/>
    </xf>
    <xf numFmtId="1" fontId="9" fillId="4" borderId="2" applyAlignment="1" pivotButton="0" quotePrefix="0" xfId="0">
      <alignment horizontal="center" vertical="center"/>
    </xf>
    <xf numFmtId="0" fontId="9" fillId="4" borderId="2" applyAlignment="1" pivotButton="0" quotePrefix="0" xfId="0">
      <alignment horizontal="center" vertical="center"/>
    </xf>
    <xf numFmtId="0" fontId="5" fillId="5" borderId="2" applyAlignment="1" pivotButton="0" quotePrefix="0" xfId="0">
      <alignment horizontal="left" vertical="center"/>
    </xf>
    <xf numFmtId="1" fontId="9" fillId="5" borderId="2" applyAlignment="1" pivotButton="0" quotePrefix="0" xfId="0">
      <alignment horizontal="center" vertical="center"/>
    </xf>
    <xf numFmtId="0" fontId="9" fillId="5" borderId="2" applyAlignment="1" pivotButton="0" quotePrefix="0" xfId="0">
      <alignment horizontal="center" vertical="center"/>
    </xf>
    <xf numFmtId="0" fontId="7" fillId="9" borderId="0" applyAlignment="1" pivotButton="0" quotePrefix="0" xfId="0">
      <alignment horizontal="center" vertical="center"/>
    </xf>
    <xf numFmtId="0" fontId="15" fillId="10" borderId="2" applyAlignment="1" pivotButton="0" quotePrefix="0" xfId="0">
      <alignment horizontal="left" vertical="center" wrapText="1"/>
    </xf>
  </cellXfs>
  <cellStyles count="1">
    <cellStyle name="Normal" xfId="0" builtinId="0" hidden="0"/>
  </cellStyles>
  <dxfs count="5">
    <dxf>
      <fill>
        <patternFill patternType="solid">
          <fgColor rgb="00FEE2E2"/>
        </patternFill>
      </fill>
    </dxf>
    <dxf>
      <fill>
        <patternFill patternType="solid">
          <fgColor rgb="00DCFCE7"/>
        </patternFill>
      </fill>
    </dxf>
    <dxf>
      <font>
        <b val="1"/>
        <color rgb="00DC2626"/>
      </font>
      <fill>
        <patternFill patternType="solid">
          <fgColor rgb="00FEE2E2"/>
        </patternFill>
      </fill>
    </dxf>
    <dxf>
      <font>
        <b val="1"/>
        <color rgb="00166534"/>
      </font>
      <fill>
        <patternFill patternType="solid">
          <fgColor rgb="00DCFCE7"/>
        </patternFill>
      </fill>
    </dxf>
    <dxf>
      <font>
        <b val="1"/>
        <color rgb="00854D0E"/>
      </font>
      <fill>
        <patternFill patternType="solid">
          <fgColor rgb="00FEF9C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Allocazione per Titolo</a:t>
            </a:r>
          </a:p>
        </rich>
      </tx>
    </title>
    <plotArea>
      <pieChart>
        <varyColors val="1"/>
        <ser>
          <idx val="0"/>
          <order val="0"/>
          <tx>
            <strRef>
              <f>'Posizioni'!H4</f>
            </strRef>
          </tx>
          <spPr>
            <a:ln xmlns:a="http://schemas.openxmlformats.org/drawingml/2006/main">
              <a:solidFill>
                <a:srgbClr val="0F766E"/>
              </a:solidFill>
              <a:prstDash val="solid"/>
            </a:ln>
          </spPr>
          <cat>
            <numRef>
              <f>'Posizioni'!$A$5:$A$7</f>
            </numRef>
          </cat>
          <val>
            <numRef>
              <f>'Posizioni'!$H$5:$H$7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Plus/Minus per Titolo (€)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'Posizioni'!I4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'Posizioni'!$A$5:$A$7</f>
            </numRef>
          </cat>
          <val>
            <numRef>
              <f>'Posizioni'!$I$5:$I$7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Titolo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Plus/Minus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1</col>
      <colOff>0</colOff>
      <row>39</row>
      <rowOff>0</rowOff>
    </from>
    <ext cx="504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9</col>
      <colOff>0</colOff>
      <row>39</row>
      <rowOff>0</rowOff>
    </from>
    <ext cx="648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C52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8" customWidth="1" min="2" max="2"/>
    <col width="90" customWidth="1" min="3" max="3"/>
    <col width="4" customWidth="1" min="4" max="4"/>
  </cols>
  <sheetData>
    <row r="1" ht="10" customHeight="1"/>
    <row r="2" ht="48" customHeight="1">
      <c r="B2" s="1" t="inlineStr">
        <is>
          <t>PORTAFOGLIO AZIONI — GUIDA ALL'USO</t>
        </is>
      </c>
    </row>
    <row r="3" ht="32" customHeight="1">
      <c r="B3" s="2" t="inlineStr">
        <is>
          <t>Versione aggiornata al 24/05/2026  |  Strumento gestionale per investitori privati</t>
        </is>
      </c>
    </row>
    <row r="4" ht="10" customHeight="1"/>
    <row r="5" ht="24" customHeight="1">
      <c r="B5" s="3" t="inlineStr">
        <is>
          <t>OBIETTIVO DEL FILE</t>
        </is>
      </c>
    </row>
    <row r="6" ht="18" customHeight="1">
      <c r="B6" s="4" t="inlineStr">
        <is>
          <t>▸</t>
        </is>
      </c>
      <c r="C6" s="5" t="inlineStr">
        <is>
          <t>Questa cartella di lavoro consente di monitorare un portafoglio titoli in modo strutturato.</t>
        </is>
      </c>
    </row>
    <row r="7" ht="18" customHeight="1">
      <c r="B7" s="6" t="inlineStr">
        <is>
          <t>▸</t>
        </is>
      </c>
      <c r="C7" s="7" t="inlineStr">
        <is>
          <t>Registra acquisti, vendite, dividendi e cedole; calcola automaticamente le posizioni nette,</t>
        </is>
      </c>
    </row>
    <row r="8" ht="18" customHeight="1">
      <c r="B8" s="4" t="inlineStr">
        <is>
          <t>▸</t>
        </is>
      </c>
      <c r="C8" s="5" t="inlineStr">
        <is>
          <t>il prezzo medio di carico, le plus/minusvalenze latenti e il rendimento complessivo.</t>
        </is>
      </c>
    </row>
    <row r="9" ht="18" customHeight="1">
      <c r="B9" s="6" t="inlineStr">
        <is>
          <t>▸</t>
        </is>
      </c>
      <c r="C9" s="7" t="inlineStr">
        <is>
          <t>La Dashboard offre una vista sintetica immediata del patrimonio investito.</t>
        </is>
      </c>
    </row>
    <row r="11" ht="24" customHeight="1">
      <c r="B11" s="3" t="inlineStr">
        <is>
          <t>FOGLIO PARAMETRI</t>
        </is>
      </c>
    </row>
    <row r="12" ht="18" customHeight="1">
      <c r="B12" s="4" t="inlineStr">
        <is>
          <t>▸</t>
        </is>
      </c>
      <c r="C12" s="5" t="inlineStr">
        <is>
          <t>Inserire i propri dati anagrafici (nome, codice fiscale) e i parametri fiscali.</t>
        </is>
      </c>
    </row>
    <row r="13" ht="18" customHeight="1">
      <c r="B13" s="6" t="inlineStr">
        <is>
          <t>▸</t>
        </is>
      </c>
      <c r="C13" s="7" t="inlineStr">
        <is>
          <t>Aliquota dividendi: 26% (imposta sostitutiva italiana su redditi di natura finanziaria).</t>
        </is>
      </c>
    </row>
    <row r="14" ht="18" customHeight="1">
      <c r="B14" s="4" t="inlineStr">
        <is>
          <t>▸</t>
        </is>
      </c>
      <c r="C14" s="5" t="inlineStr">
        <is>
          <t>Aliquota plusvalenze: 26% (regime dichiarativo o amministrato).</t>
        </is>
      </c>
    </row>
    <row r="15" ht="18" customHeight="1">
      <c r="B15" s="6" t="inlineStr">
        <is>
          <t>▸</t>
        </is>
      </c>
      <c r="C15" s="7" t="inlineStr">
        <is>
          <t>Commissioni medie acquisto/vendita: valori di riferimento per stime di costo.</t>
        </is>
      </c>
    </row>
    <row r="16" ht="18" customHeight="1">
      <c r="B16" s="4" t="inlineStr">
        <is>
          <t>▸</t>
        </is>
      </c>
      <c r="C16" s="5" t="inlineStr">
        <is>
          <t>Soglia concentrazione: percentuale massima consigliata per singolo titolo (es. 10%).</t>
        </is>
      </c>
    </row>
    <row r="17" ht="18" customHeight="1">
      <c r="B17" s="6" t="inlineStr">
        <is>
          <t>▸</t>
        </is>
      </c>
      <c r="C17" s="7" t="inlineStr">
        <is>
          <t>Modificare SOLO le celle con sfondo giallo (celle di inserimento).</t>
        </is>
      </c>
    </row>
    <row r="19" ht="24" customHeight="1">
      <c r="B19" s="3" t="inlineStr">
        <is>
          <t>FOGLIO INSERIMENTO</t>
        </is>
      </c>
    </row>
    <row r="20" ht="18" customHeight="1">
      <c r="B20" s="4" t="inlineStr">
        <is>
          <t>▸</t>
        </is>
      </c>
      <c r="C20" s="5" t="inlineStr">
        <is>
          <t>Ogni riga rappresenta una singola operazione (acquisto, vendita, dividendo, ecc.).</t>
        </is>
      </c>
    </row>
    <row r="21" ht="18" customHeight="1">
      <c r="B21" s="6" t="inlineStr">
        <is>
          <t>▸</t>
        </is>
      </c>
      <c r="C21" s="7" t="inlineStr">
        <is>
          <t>Colonne obbligatorie: Data, Tipo operazione, Ticker, Quantità, Prezzo unitario.</t>
        </is>
      </c>
    </row>
    <row r="22" ht="18" customHeight="1">
      <c r="B22" s="4" t="inlineStr">
        <is>
          <t>▸</t>
        </is>
      </c>
      <c r="C22" s="5" t="inlineStr">
        <is>
          <t>Commissioni: inserire il valore effettivo addebitato dall'intermediario.</t>
        </is>
      </c>
    </row>
    <row r="23" ht="18" customHeight="1">
      <c r="B23" s="6" t="inlineStr">
        <is>
          <t>▸</t>
        </is>
      </c>
      <c r="C23" s="7" t="inlineStr">
        <is>
          <t>Cambio EUR: inserire 1 se la valuta è già EUR; altrimenti il tasso di cambio applicato.</t>
        </is>
      </c>
    </row>
    <row r="24" ht="18" customHeight="1">
      <c r="B24" s="4" t="inlineStr">
        <is>
          <t>▸</t>
        </is>
      </c>
      <c r="C24" s="5" t="inlineStr">
        <is>
          <t>Controvalore lordo e Controvalore EUR vengono calcolati automaticamente.</t>
        </is>
      </c>
    </row>
    <row r="25" ht="18" customHeight="1">
      <c r="B25" s="6" t="inlineStr">
        <is>
          <t>▸</t>
        </is>
      </c>
      <c r="C25" s="7" t="inlineStr">
        <is>
          <t>Stato: viene valorizzato automaticamente; 'Da verificare' segnala dati mancanti.</t>
        </is>
      </c>
    </row>
    <row r="26" ht="18" customHeight="1">
      <c r="B26" s="4" t="inlineStr">
        <is>
          <t>▸</t>
        </is>
      </c>
      <c r="C26" s="5" t="inlineStr">
        <is>
          <t>ID operazione: codice univoco generato automaticamente per tracciabilità.</t>
        </is>
      </c>
    </row>
    <row r="27" ht="18" customHeight="1">
      <c r="B27" s="6" t="inlineStr">
        <is>
          <t>▸</t>
        </is>
      </c>
      <c r="C27" s="7" t="inlineStr">
        <is>
          <t>Per split/raggruppamento usare il tipo operazione corrispondente e la quantità come moltiplicatore.</t>
        </is>
      </c>
    </row>
    <row r="29" ht="24" customHeight="1">
      <c r="B29" s="3" t="inlineStr">
        <is>
          <t>FOGLIO POSIZIONI</t>
        </is>
      </c>
    </row>
    <row r="30" ht="18" customHeight="1">
      <c r="B30" s="4" t="inlineStr">
        <is>
          <t>▸</t>
        </is>
      </c>
      <c r="C30" s="5" t="inlineStr">
        <is>
          <t>Riepiloga automaticamente tutte le posizioni aperte per Ticker.</t>
        </is>
      </c>
    </row>
    <row r="31" ht="18" customHeight="1">
      <c r="B31" s="6" t="inlineStr">
        <is>
          <t>▸</t>
        </is>
      </c>
      <c r="C31" s="7" t="inlineStr">
        <is>
          <t>Quantità detenuta: calcolata come somma di acquisti meno vendite dal foglio Inserimento.</t>
        </is>
      </c>
    </row>
    <row r="32" ht="18" customHeight="1">
      <c r="B32" s="4" t="inlineStr">
        <is>
          <t>▸</t>
        </is>
      </c>
      <c r="C32" s="5" t="inlineStr">
        <is>
          <t>Prezzo medio di carico: media ponderata dei prezzi di acquisto incluse le commissioni.</t>
        </is>
      </c>
    </row>
    <row r="33" ht="18" customHeight="1">
      <c r="B33" s="6" t="inlineStr">
        <is>
          <t>▸</t>
        </is>
      </c>
      <c r="C33" s="7" t="inlineStr">
        <is>
          <t>Plus/Minus latente: differenza tra valore corrente e valore di carico.</t>
        </is>
      </c>
    </row>
    <row r="34" ht="18" customHeight="1">
      <c r="B34" s="4" t="inlineStr">
        <is>
          <t>▸</t>
        </is>
      </c>
      <c r="C34" s="5" t="inlineStr">
        <is>
          <t>Aggiornare manualmente il 'Prezzo ultimo' (colonna F) per avere dati correnti.</t>
        </is>
      </c>
    </row>
    <row r="35" ht="18" customHeight="1">
      <c r="B35" s="6" t="inlineStr">
        <is>
          <t>▸</t>
        </is>
      </c>
      <c r="C35" s="7" t="inlineStr">
        <is>
          <t>Peso %: percentuale di ogni titolo sul totale del portafoglio.</t>
        </is>
      </c>
    </row>
    <row r="36" ht="18" customHeight="1">
      <c r="B36" s="4" t="inlineStr">
        <is>
          <t>▸</t>
        </is>
      </c>
      <c r="C36" s="5" t="inlineStr">
        <is>
          <t>Alert concentrazione: segnala 'ATTENZIONE' se il peso supera la soglia in Parametri.</t>
        </is>
      </c>
    </row>
    <row r="38" ht="24" customHeight="1">
      <c r="B38" s="3" t="inlineStr">
        <is>
          <t>FOGLIO DASHBOARD</t>
        </is>
      </c>
    </row>
    <row r="39" ht="18" customHeight="1">
      <c r="B39" s="4" t="inlineStr">
        <is>
          <t>▸</t>
        </is>
      </c>
      <c r="C39" s="5" t="inlineStr">
        <is>
          <t>Mostra i principali KPI del portafoglio in modo immediato.</t>
        </is>
      </c>
    </row>
    <row r="40" ht="18" customHeight="1">
      <c r="B40" s="6" t="inlineStr">
        <is>
          <t>▸</t>
        </is>
      </c>
      <c r="C40" s="7" t="inlineStr">
        <is>
          <t>I valori si aggiornano automaticamente al variare dei dati in Posizioni e Inserimento.</t>
        </is>
      </c>
    </row>
    <row r="41" ht="18" customHeight="1">
      <c r="B41" s="4" t="inlineStr">
        <is>
          <t>▸</t>
        </is>
      </c>
      <c r="C41" s="5" t="inlineStr">
        <is>
          <t>I grafici mostrano l'allocazione per titolo e per mercato.</t>
        </is>
      </c>
    </row>
    <row r="42" ht="18" customHeight="1">
      <c r="B42" s="6" t="inlineStr">
        <is>
          <t>▸</t>
        </is>
      </c>
      <c r="C42" s="7" t="inlineStr">
        <is>
          <t>La sezione Alert segnala concentrazioni elevate e posizioni in perdita.</t>
        </is>
      </c>
    </row>
    <row r="43" ht="18" customHeight="1">
      <c r="B43" s="4" t="inlineStr">
        <is>
          <t>▸</t>
        </is>
      </c>
      <c r="C43" s="5" t="inlineStr">
        <is>
          <t>Non modificare le formule della Dashboard: le celle di inserimento sono nel foglio Posizioni.</t>
        </is>
      </c>
    </row>
    <row r="45" ht="24" customHeight="1">
      <c r="B45" s="3" t="inlineStr">
        <is>
          <t>NOTE FISCALI E AVVERTENZE</t>
        </is>
      </c>
    </row>
    <row r="46" ht="18" customHeight="1">
      <c r="B46" s="4" t="inlineStr">
        <is>
          <t>▸</t>
        </is>
      </c>
      <c r="C46" s="5" t="inlineStr">
        <is>
          <t>Questo file è uno strumento gestionale personale e NON sostituisce un consulente fiscale.</t>
        </is>
      </c>
    </row>
    <row r="47" ht="18" customHeight="1">
      <c r="B47" s="6" t="inlineStr">
        <is>
          <t>▸</t>
        </is>
      </c>
      <c r="C47" s="7" t="inlineStr">
        <is>
          <t>I calcoli di plus/minusvalenze sono indicativi e basati sul regime del costo medio.</t>
        </is>
      </c>
    </row>
    <row r="48" ht="18" customHeight="1">
      <c r="B48" s="4" t="inlineStr">
        <is>
          <t>▸</t>
        </is>
      </c>
      <c r="C48" s="5" t="inlineStr">
        <is>
          <t>La compensazione fiscale tra plusvalenze e minusvalenze dipende dal regime scelto.</t>
        </is>
      </c>
    </row>
    <row r="49" ht="18" customHeight="1">
      <c r="B49" s="6" t="inlineStr">
        <is>
          <t>▸</t>
        </is>
      </c>
      <c r="C49" s="7" t="inlineStr">
        <is>
          <t>I dividendi esteri possono essere soggetti a ritenute alla fonte diverse dal 26%.</t>
        </is>
      </c>
    </row>
    <row r="50" ht="18" customHeight="1">
      <c r="B50" s="4" t="inlineStr">
        <is>
          <t>▸</t>
        </is>
      </c>
      <c r="C50" s="5" t="inlineStr">
        <is>
          <t>Conservare sempre le conferme di esecuzione rilasciate dall'intermediario.</t>
        </is>
      </c>
    </row>
    <row r="51" ht="18" customHeight="1">
      <c r="B51" s="6" t="inlineStr">
        <is>
          <t>▸</t>
        </is>
      </c>
      <c r="C51" s="7" t="inlineStr">
        <is>
          <t>I dati personali contenuti nel file sono protetti ai sensi del Regolamento GDPR (UE) 2016/679.</t>
        </is>
      </c>
    </row>
    <row r="52" ht="18" customHeight="1">
      <c r="B52" s="4" t="inlineStr">
        <is>
          <t>▸</t>
        </is>
      </c>
      <c r="C52" s="5" t="inlineStr">
        <is>
          <t>Non condividere il file con soggetti non autorizzati; proteggere con password se necessario.</t>
        </is>
      </c>
    </row>
  </sheetData>
  <mergeCells count="8">
    <mergeCell ref="B2:C2"/>
    <mergeCell ref="B3:C3"/>
    <mergeCell ref="B5:C5"/>
    <mergeCell ref="B11:C11"/>
    <mergeCell ref="B19:C19"/>
    <mergeCell ref="B29:C29"/>
    <mergeCell ref="B38:C38"/>
    <mergeCell ref="B45:C4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D21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6" customWidth="1" min="2" max="2"/>
    <col width="28" customWidth="1" min="3" max="3"/>
    <col width="36" customWidth="1" min="4" max="4"/>
    <col width="4" customWidth="1" min="5" max="5"/>
  </cols>
  <sheetData>
    <row r="1" ht="10" customHeight="1"/>
    <row r="2" ht="44" customHeight="1">
      <c r="B2" s="8" t="inlineStr">
        <is>
          <t>PARAMETRI DEL PORTAFOGLIO</t>
        </is>
      </c>
    </row>
    <row r="3" ht="28" customHeight="1">
      <c r="B3" s="9" t="inlineStr">
        <is>
          <t>Configurazione centralizzata — aggiornato al 24/05/2026</t>
        </is>
      </c>
    </row>
    <row r="4" ht="10" customHeight="1"/>
    <row r="5" ht="22" customHeight="1">
      <c r="B5" s="10" t="inlineStr">
        <is>
          <t>DATI ANAGRAFICI INTESTATARIO</t>
        </is>
      </c>
    </row>
    <row r="6" ht="20" customHeight="1">
      <c r="B6" s="11" t="inlineStr">
        <is>
          <t>Nome / Ragione sociale</t>
        </is>
      </c>
      <c r="C6" s="12" t="inlineStr">
        <is>
          <t>Marco Rossi</t>
        </is>
      </c>
      <c r="D6" s="13" t="inlineStr">
        <is>
          <t>← modificare questo campo</t>
        </is>
      </c>
    </row>
    <row r="7" ht="20" customHeight="1">
      <c r="B7" s="14" t="inlineStr">
        <is>
          <t>Codice fiscale</t>
        </is>
      </c>
      <c r="C7" s="12" t="inlineStr">
        <is>
          <t>RSSMRC80A01F205X</t>
        </is>
      </c>
      <c r="D7" s="15" t="inlineStr">
        <is>
          <t>← modificare questo campo</t>
        </is>
      </c>
    </row>
    <row r="8" ht="20" customHeight="1">
      <c r="B8" s="11" t="inlineStr">
        <is>
          <t>Partita IVA</t>
        </is>
      </c>
      <c r="C8" s="12" t="inlineStr"/>
      <c r="D8" s="13" t="inlineStr">
        <is>
          <t>← modificare questo campo</t>
        </is>
      </c>
    </row>
    <row r="9" ht="20" customHeight="1">
      <c r="B9" s="14" t="inlineStr">
        <is>
          <t>PEC</t>
        </is>
      </c>
      <c r="C9" s="12" t="inlineStr"/>
      <c r="D9" s="15" t="inlineStr">
        <is>
          <t>← modificare questo campo</t>
        </is>
      </c>
    </row>
    <row r="10" ht="20" customHeight="1">
      <c r="B10" s="11" t="inlineStr">
        <is>
          <t>Data inizio monitoraggio</t>
        </is>
      </c>
      <c r="C10" s="12" t="inlineStr">
        <is>
          <t>24/05/2026</t>
        </is>
      </c>
      <c r="D10" s="13" t="inlineStr">
        <is>
          <t>← modificare questo campo</t>
        </is>
      </c>
    </row>
    <row r="11" ht="20" customHeight="1">
      <c r="B11" s="14" t="inlineStr">
        <is>
          <t>Valuta base</t>
        </is>
      </c>
      <c r="C11" s="12" t="inlineStr">
        <is>
          <t>EUR</t>
        </is>
      </c>
      <c r="D11" s="15" t="inlineStr">
        <is>
          <t>← modificare questo campo</t>
        </is>
      </c>
    </row>
    <row r="13" ht="22" customHeight="1">
      <c r="B13" s="10" t="inlineStr">
        <is>
          <t>PARAMETRI FISCALI</t>
        </is>
      </c>
    </row>
    <row r="14" ht="20" customHeight="1">
      <c r="B14" s="11" t="inlineStr">
        <is>
          <t>Aliquota imposta dividendi</t>
        </is>
      </c>
      <c r="C14" s="16" t="n">
        <v>0.26</v>
      </c>
      <c r="D14" s="13" t="inlineStr">
        <is>
          <t>← modificare questo campo</t>
        </is>
      </c>
    </row>
    <row r="15" ht="20" customHeight="1">
      <c r="B15" s="14" t="inlineStr">
        <is>
          <t>Aliquota plusvalenze</t>
        </is>
      </c>
      <c r="C15" s="16" t="n">
        <v>0.26</v>
      </c>
      <c r="D15" s="15" t="inlineStr">
        <is>
          <t>← modificare questo campo</t>
        </is>
      </c>
    </row>
    <row r="17" ht="22" customHeight="1">
      <c r="B17" s="10" t="inlineStr">
        <is>
          <t>PARAMETRI OPERATIVI</t>
        </is>
      </c>
    </row>
    <row r="18" ht="20" customHeight="1">
      <c r="B18" s="11" t="inlineStr">
        <is>
          <t>Commissione media acquisto (€)</t>
        </is>
      </c>
      <c r="C18" s="17" t="n">
        <v>8.9</v>
      </c>
      <c r="D18" s="13" t="inlineStr">
        <is>
          <t>← modificare questo campo</t>
        </is>
      </c>
    </row>
    <row r="19" ht="20" customHeight="1">
      <c r="B19" s="14" t="inlineStr">
        <is>
          <t>Commissione media vendita (€)</t>
        </is>
      </c>
      <c r="C19" s="17" t="n">
        <v>8.9</v>
      </c>
      <c r="D19" s="15" t="inlineStr">
        <is>
          <t>← modificare questo campo</t>
        </is>
      </c>
    </row>
    <row r="20" ht="20" customHeight="1">
      <c r="B20" s="11" t="inlineStr">
        <is>
          <t>Tolleranza alert concentrazione</t>
        </is>
      </c>
      <c r="C20" s="16" t="n">
        <v>0.1</v>
      </c>
      <c r="D20" s="13" t="inlineStr">
        <is>
          <t>← modificare questo campo</t>
        </is>
      </c>
    </row>
    <row r="21" ht="20" customHeight="1">
      <c r="B21" s="14" t="inlineStr">
        <is>
          <t>Soglia alert scadenze (giorni)</t>
        </is>
      </c>
      <c r="C21" s="18" t="n">
        <v>7</v>
      </c>
      <c r="D21" s="15" t="inlineStr">
        <is>
          <t>← modificare questo campo</t>
        </is>
      </c>
    </row>
  </sheetData>
  <mergeCells count="5">
    <mergeCell ref="B2:D2"/>
    <mergeCell ref="B3:D3"/>
    <mergeCell ref="B5:D5"/>
    <mergeCell ref="B13:D13"/>
    <mergeCell ref="B17:D17"/>
  </mergeCells>
  <dataValidations count="1">
    <dataValidation sqref="C10" showErrorMessage="1" showInputMessage="1" allowBlank="0" type="list">
      <formula1>"EUR,USD,CHF"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2:R100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5" customWidth="1" min="2" max="2"/>
    <col width="10" customWidth="1" min="3" max="3"/>
    <col width="16" customWidth="1" min="4" max="4"/>
    <col width="15" customWidth="1" min="5" max="5"/>
    <col width="10" customWidth="1" min="6" max="6"/>
    <col width="14" customWidth="1" min="7" max="7"/>
    <col width="12" customWidth="1" min="8" max="8"/>
    <col width="8" customWidth="1" min="9" max="9"/>
    <col width="10" customWidth="1" min="10" max="10"/>
    <col width="16" customWidth="1" min="11" max="11"/>
    <col width="16" customWidth="1" min="12" max="12"/>
    <col width="14" customWidth="1" min="13" max="13"/>
    <col width="14" customWidth="1" min="14" max="14"/>
    <col width="20" customWidth="1" min="15" max="15"/>
    <col width="16" customWidth="1" min="16" max="16"/>
    <col width="14" customWidth="1" min="17" max="17"/>
    <col width="14" customWidth="1" min="18" max="18"/>
  </cols>
  <sheetData>
    <row r="1" ht="10" customHeight="1"/>
    <row r="2" ht="40" customHeight="1">
      <c r="A2" s="19" t="inlineStr">
        <is>
          <t>REGISTRO OPERAZIONI — PORTAFOGLIO AZIONI</t>
        </is>
      </c>
    </row>
    <row r="3" ht="24" customHeight="1">
      <c r="A3" s="9" t="inlineStr">
        <is>
          <t>Foglio di inserimento operazioni  |  Aggiornato al 24/05/2026</t>
        </is>
      </c>
    </row>
    <row r="4" ht="32" customHeight="1">
      <c r="A4" s="20" t="inlineStr">
        <is>
          <t>Data operazione</t>
        </is>
      </c>
      <c r="B4" s="20" t="inlineStr">
        <is>
          <t>Tipo operazione</t>
        </is>
      </c>
      <c r="C4" s="20" t="inlineStr">
        <is>
          <t>Ticker</t>
        </is>
      </c>
      <c r="D4" s="20" t="inlineStr">
        <is>
          <t>ISIN</t>
        </is>
      </c>
      <c r="E4" s="20" t="inlineStr">
        <is>
          <t>Mercato</t>
        </is>
      </c>
      <c r="F4" s="20" t="inlineStr">
        <is>
          <t>Quantità</t>
        </is>
      </c>
      <c r="G4" s="20" t="inlineStr">
        <is>
          <t>Prezzo unitario</t>
        </is>
      </c>
      <c r="H4" s="20" t="inlineStr">
        <is>
          <t>Commissioni</t>
        </is>
      </c>
      <c r="I4" s="20" t="inlineStr">
        <is>
          <t>Valuta</t>
        </is>
      </c>
      <c r="J4" s="20" t="inlineStr">
        <is>
          <t>Cambio EUR</t>
        </is>
      </c>
      <c r="K4" s="20" t="inlineStr">
        <is>
          <t>Controvalore lordo</t>
        </is>
      </c>
      <c r="L4" s="20" t="inlineStr">
        <is>
          <t>Controvalore EUR</t>
        </is>
      </c>
      <c r="M4" s="20" t="inlineStr">
        <is>
          <t>Dividendo/az.</t>
        </is>
      </c>
      <c r="N4" s="20" t="inlineStr">
        <is>
          <t>Ritenuta fiscale</t>
        </is>
      </c>
      <c r="O4" s="20" t="inlineStr">
        <is>
          <t>Note</t>
        </is>
      </c>
      <c r="P4" s="20" t="inlineStr">
        <is>
          <t>ID operazione</t>
        </is>
      </c>
      <c r="Q4" s="20" t="inlineStr">
        <is>
          <t>Stato</t>
        </is>
      </c>
      <c r="R4" s="20" t="inlineStr">
        <is>
          <t>Qtà netta</t>
        </is>
      </c>
    </row>
    <row r="5" ht="18" customHeight="1">
      <c r="A5" s="21" t="inlineStr">
        <is>
          <t>24/05/2026</t>
        </is>
      </c>
      <c r="B5" s="21" t="inlineStr">
        <is>
          <t>Acquisto</t>
        </is>
      </c>
      <c r="C5" s="21" t="inlineStr">
        <is>
          <t>ENI</t>
        </is>
      </c>
      <c r="D5" s="21" t="inlineStr">
        <is>
          <t>IT0003132476</t>
        </is>
      </c>
      <c r="E5" s="21" t="inlineStr">
        <is>
          <t>Borsa Italiana</t>
        </is>
      </c>
      <c r="F5" s="22" t="n">
        <v>200</v>
      </c>
      <c r="G5" s="23" t="n">
        <v>14.25</v>
      </c>
      <c r="H5" s="23" t="n">
        <v>8.9</v>
      </c>
      <c r="I5" s="21" t="inlineStr">
        <is>
          <t>EUR</t>
        </is>
      </c>
      <c r="J5" s="24" t="n">
        <v>1</v>
      </c>
      <c r="K5" s="25">
        <f>F5*G5</f>
        <v/>
      </c>
      <c r="L5" s="25">
        <f>K5*J5</f>
        <v/>
      </c>
      <c r="M5" s="26" t="inlineStr"/>
      <c r="N5" s="23" t="inlineStr"/>
      <c r="O5" s="27" t="inlineStr">
        <is>
          <t>Acquisto iniziale</t>
        </is>
      </c>
      <c r="P5" s="28">
        <f>IFERROR("OP"&amp;TEXT(A5,"YYYYMMDD")&amp;"-"&amp;ROW(),"")</f>
        <v/>
      </c>
      <c r="Q5" s="29">
        <f>IF(OR(A5="",C5="",F5&lt;=0),"Da verificare","Registrata")</f>
        <v/>
      </c>
      <c r="R5" s="29">
        <f>IF(B5="Acquisto",F5,IF(B5="Vendita",-F5,0))</f>
        <v/>
      </c>
    </row>
    <row r="6" ht="18" customHeight="1">
      <c r="A6" s="21" t="inlineStr">
        <is>
          <t>24/05/2026</t>
        </is>
      </c>
      <c r="B6" s="21" t="inlineStr">
        <is>
          <t>Acquisto</t>
        </is>
      </c>
      <c r="C6" s="21" t="inlineStr">
        <is>
          <t>AAPL</t>
        </is>
      </c>
      <c r="D6" s="21" t="inlineStr">
        <is>
          <t>US0378331005</t>
        </is>
      </c>
      <c r="E6" s="21" t="inlineStr">
        <is>
          <t>NASDAQ</t>
        </is>
      </c>
      <c r="F6" s="22" t="n">
        <v>10</v>
      </c>
      <c r="G6" s="23" t="n">
        <v>185.5</v>
      </c>
      <c r="H6" s="23" t="n">
        <v>8.9</v>
      </c>
      <c r="I6" s="21" t="inlineStr">
        <is>
          <t>USD</t>
        </is>
      </c>
      <c r="J6" s="24" t="n">
        <v>0.92</v>
      </c>
      <c r="K6" s="30">
        <f>F6*G6</f>
        <v/>
      </c>
      <c r="L6" s="30">
        <f>K6*J6</f>
        <v/>
      </c>
      <c r="M6" s="26" t="inlineStr"/>
      <c r="N6" s="23" t="inlineStr"/>
      <c r="O6" s="27" t="inlineStr">
        <is>
          <t>Apple Inc.</t>
        </is>
      </c>
      <c r="P6" s="31">
        <f>IFERROR("OP"&amp;TEXT(A6,"YYYYMMDD")&amp;"-"&amp;ROW(),"")</f>
        <v/>
      </c>
      <c r="Q6" s="32">
        <f>IF(OR(A6="",C6="",F6&lt;=0),"Da verificare","Registrata")</f>
        <v/>
      </c>
      <c r="R6" s="32">
        <f>IF(B6="Acquisto",F6,IF(B6="Vendita",-F6,0))</f>
        <v/>
      </c>
    </row>
    <row r="7" ht="18" customHeight="1">
      <c r="A7" s="21" t="inlineStr">
        <is>
          <t>24/05/2026</t>
        </is>
      </c>
      <c r="B7" s="21" t="inlineStr">
        <is>
          <t>Acquisto</t>
        </is>
      </c>
      <c r="C7" s="21" t="inlineStr">
        <is>
          <t>STM</t>
        </is>
      </c>
      <c r="D7" s="21" t="inlineStr">
        <is>
          <t>NL0000226223</t>
        </is>
      </c>
      <c r="E7" s="21" t="inlineStr">
        <is>
          <t>Borsa Italiana</t>
        </is>
      </c>
      <c r="F7" s="22" t="n">
        <v>100</v>
      </c>
      <c r="G7" s="23" t="n">
        <v>23.8</v>
      </c>
      <c r="H7" s="23" t="n">
        <v>8.9</v>
      </c>
      <c r="I7" s="21" t="inlineStr">
        <is>
          <t>EUR</t>
        </is>
      </c>
      <c r="J7" s="24" t="n">
        <v>1</v>
      </c>
      <c r="K7" s="25">
        <f>F7*G7</f>
        <v/>
      </c>
      <c r="L7" s="25">
        <f>K7*J7</f>
        <v/>
      </c>
      <c r="M7" s="26" t="inlineStr"/>
      <c r="N7" s="23" t="inlineStr"/>
      <c r="O7" s="27" t="inlineStr">
        <is>
          <t>ST Microelectronics</t>
        </is>
      </c>
      <c r="P7" s="28">
        <f>IFERROR("OP"&amp;TEXT(A7,"YYYYMMDD")&amp;"-"&amp;ROW(),"")</f>
        <v/>
      </c>
      <c r="Q7" s="29">
        <f>IF(OR(A7="",C7="",F7&lt;=0),"Da verificare","Registrata")</f>
        <v/>
      </c>
      <c r="R7" s="29">
        <f>IF(B7="Acquisto",F7,IF(B7="Vendita",-F7,0))</f>
        <v/>
      </c>
    </row>
    <row r="8" ht="18" customHeight="1">
      <c r="A8" s="21" t="inlineStr">
        <is>
          <t>24/05/2026</t>
        </is>
      </c>
      <c r="B8" s="21" t="inlineStr">
        <is>
          <t>Dividendo</t>
        </is>
      </c>
      <c r="C8" s="21" t="inlineStr">
        <is>
          <t>ENI</t>
        </is>
      </c>
      <c r="D8" s="21" t="inlineStr">
        <is>
          <t>IT0003132476</t>
        </is>
      </c>
      <c r="E8" s="21" t="inlineStr">
        <is>
          <t>Borsa Italiana</t>
        </is>
      </c>
      <c r="F8" s="22" t="n">
        <v>200</v>
      </c>
      <c r="G8" s="23" t="n">
        <v>0</v>
      </c>
      <c r="H8" s="23" t="n">
        <v>0</v>
      </c>
      <c r="I8" s="21" t="inlineStr">
        <is>
          <t>EUR</t>
        </is>
      </c>
      <c r="J8" s="24" t="n">
        <v>1</v>
      </c>
      <c r="K8" s="30">
        <f>F8*G8</f>
        <v/>
      </c>
      <c r="L8" s="30">
        <f>K8*J8</f>
        <v/>
      </c>
      <c r="M8" s="26" t="n">
        <v>0.44</v>
      </c>
      <c r="N8" s="23" t="n">
        <v>0.1144</v>
      </c>
      <c r="O8" s="27" t="inlineStr">
        <is>
          <t>Dividendo ENI</t>
        </is>
      </c>
      <c r="P8" s="31">
        <f>IFERROR("OP"&amp;TEXT(A8,"YYYYMMDD")&amp;"-"&amp;ROW(),"")</f>
        <v/>
      </c>
      <c r="Q8" s="32">
        <f>IF(OR(A8="",C8="",F8&lt;=0),"Da verificare","Registrata")</f>
        <v/>
      </c>
      <c r="R8" s="32">
        <f>IF(B8="Acquisto",F8,IF(B8="Vendita",-F8,0))</f>
        <v/>
      </c>
    </row>
    <row r="9" ht="18" customHeight="1">
      <c r="A9" s="21" t="inlineStr">
        <is>
          <t>24/05/2026</t>
        </is>
      </c>
      <c r="B9" s="21" t="inlineStr">
        <is>
          <t>Acquisto</t>
        </is>
      </c>
      <c r="C9" s="21" t="inlineStr">
        <is>
          <t>ENEL</t>
        </is>
      </c>
      <c r="D9" s="21" t="inlineStr">
        <is>
          <t>IT0003128367</t>
        </is>
      </c>
      <c r="E9" s="21" t="inlineStr">
        <is>
          <t>Borsa Italiana</t>
        </is>
      </c>
      <c r="F9" s="22" t="n">
        <v>500</v>
      </c>
      <c r="G9" s="23" t="n">
        <v>6.12</v>
      </c>
      <c r="H9" s="23" t="n">
        <v>8.9</v>
      </c>
      <c r="I9" s="21" t="inlineStr">
        <is>
          <t>EUR</t>
        </is>
      </c>
      <c r="J9" s="24" t="n">
        <v>1</v>
      </c>
      <c r="K9" s="25">
        <f>F9*G9</f>
        <v/>
      </c>
      <c r="L9" s="25">
        <f>K9*J9</f>
        <v/>
      </c>
      <c r="M9" s="26" t="inlineStr"/>
      <c r="N9" s="23" t="inlineStr"/>
      <c r="O9" s="27" t="inlineStr">
        <is>
          <t>ENEL SpA</t>
        </is>
      </c>
      <c r="P9" s="28">
        <f>IFERROR("OP"&amp;TEXT(A9,"YYYYMMDD")&amp;"-"&amp;ROW(),"")</f>
        <v/>
      </c>
      <c r="Q9" s="29">
        <f>IF(OR(A9="",C9="",F9&lt;=0),"Da verificare","Registrata")</f>
        <v/>
      </c>
      <c r="R9" s="29">
        <f>IF(B9="Acquisto",F9,IF(B9="Vendita",-F9,0))</f>
        <v/>
      </c>
    </row>
    <row r="10" ht="18" customHeight="1">
      <c r="A10" s="21" t="inlineStr">
        <is>
          <t>24/05/2026</t>
        </is>
      </c>
      <c r="B10" s="21" t="inlineStr">
        <is>
          <t>Vendita</t>
        </is>
      </c>
      <c r="C10" s="21" t="inlineStr">
        <is>
          <t>STM</t>
        </is>
      </c>
      <c r="D10" s="21" t="inlineStr">
        <is>
          <t>NL0000226223</t>
        </is>
      </c>
      <c r="E10" s="21" t="inlineStr">
        <is>
          <t>Borsa Italiana</t>
        </is>
      </c>
      <c r="F10" s="22" t="n">
        <v>50</v>
      </c>
      <c r="G10" s="23" t="n">
        <v>26.1</v>
      </c>
      <c r="H10" s="23" t="n">
        <v>8.9</v>
      </c>
      <c r="I10" s="21" t="inlineStr">
        <is>
          <t>EUR</t>
        </is>
      </c>
      <c r="J10" s="24" t="n">
        <v>1</v>
      </c>
      <c r="K10" s="30">
        <f>F10*G10</f>
        <v/>
      </c>
      <c r="L10" s="30">
        <f>K10*J10</f>
        <v/>
      </c>
      <c r="M10" s="26" t="inlineStr"/>
      <c r="N10" s="23" t="inlineStr"/>
      <c r="O10" s="27" t="inlineStr">
        <is>
          <t>Vendita parziale STM</t>
        </is>
      </c>
      <c r="P10" s="31">
        <f>IFERROR("OP"&amp;TEXT(A10,"YYYYMMDD")&amp;"-"&amp;ROW(),"")</f>
        <v/>
      </c>
      <c r="Q10" s="32">
        <f>IF(OR(A10="",C10="",F10&lt;=0),"Da verificare","Registrata")</f>
        <v/>
      </c>
      <c r="R10" s="32">
        <f>IF(B10="Acquisto",F10,IF(B10="Vendita",-F10,0))</f>
        <v/>
      </c>
    </row>
    <row r="11" ht="18" customHeight="1">
      <c r="A11" s="21" t="n"/>
      <c r="B11" s="21" t="n"/>
      <c r="C11" s="21" t="n"/>
      <c r="D11" s="21" t="n"/>
      <c r="E11" s="21" t="n"/>
      <c r="F11" s="21" t="n"/>
      <c r="G11" s="21" t="n"/>
      <c r="H11" s="21" t="n"/>
      <c r="I11" s="21" t="n"/>
      <c r="J11" s="21" t="n"/>
      <c r="K11" s="25">
        <f>IF(F11="","",F11*G11)</f>
        <v/>
      </c>
      <c r="L11" s="25">
        <f>IF(K11="","",K11*J11)</f>
        <v/>
      </c>
      <c r="M11" s="21" t="n"/>
      <c r="N11" s="21" t="n"/>
      <c r="O11" s="21" t="n"/>
      <c r="P11" s="29">
        <f>IFERROR(IF(A11="","","OP"&amp;TEXT(A11,"YYYYMMDD")&amp;"-"&amp;ROW()),"")</f>
        <v/>
      </c>
      <c r="Q11" s="29">
        <f>IF(OR(A11="",C11="",F11&lt;=0),"Da verificare",IF(F11="","",IF(A11="","","Registrata")))</f>
        <v/>
      </c>
      <c r="R11" s="29">
        <f>IF(B11="Acquisto",F11,IF(B11="Vendita",-F11,0))</f>
        <v/>
      </c>
    </row>
    <row r="12" ht="18" customHeight="1">
      <c r="A12" s="21" t="n"/>
      <c r="B12" s="21" t="n"/>
      <c r="C12" s="21" t="n"/>
      <c r="D12" s="21" t="n"/>
      <c r="E12" s="21" t="n"/>
      <c r="F12" s="21" t="n"/>
      <c r="G12" s="21" t="n"/>
      <c r="H12" s="21" t="n"/>
      <c r="I12" s="21" t="n"/>
      <c r="J12" s="21" t="n"/>
      <c r="K12" s="30">
        <f>IF(F12="","",F12*G12)</f>
        <v/>
      </c>
      <c r="L12" s="30">
        <f>IF(K12="","",K12*J12)</f>
        <v/>
      </c>
      <c r="M12" s="21" t="n"/>
      <c r="N12" s="21" t="n"/>
      <c r="O12" s="21" t="n"/>
      <c r="P12" s="32">
        <f>IFERROR(IF(A12="","","OP"&amp;TEXT(A12,"YYYYMMDD")&amp;"-"&amp;ROW()),"")</f>
        <v/>
      </c>
      <c r="Q12" s="32">
        <f>IF(OR(A12="",C12="",F12&lt;=0),"Da verificare",IF(F12="","",IF(A12="","","Registrata")))</f>
        <v/>
      </c>
      <c r="R12" s="32">
        <f>IF(B12="Acquisto",F12,IF(B12="Vendita",-F12,0))</f>
        <v/>
      </c>
    </row>
    <row r="13" ht="18" customHeight="1">
      <c r="A13" s="21" t="n"/>
      <c r="B13" s="21" t="n"/>
      <c r="C13" s="21" t="n"/>
      <c r="D13" s="21" t="n"/>
      <c r="E13" s="21" t="n"/>
      <c r="F13" s="21" t="n"/>
      <c r="G13" s="21" t="n"/>
      <c r="H13" s="21" t="n"/>
      <c r="I13" s="21" t="n"/>
      <c r="J13" s="21" t="n"/>
      <c r="K13" s="25">
        <f>IF(F13="","",F13*G13)</f>
        <v/>
      </c>
      <c r="L13" s="25">
        <f>IF(K13="","",K13*J13)</f>
        <v/>
      </c>
      <c r="M13" s="21" t="n"/>
      <c r="N13" s="21" t="n"/>
      <c r="O13" s="21" t="n"/>
      <c r="P13" s="29">
        <f>IFERROR(IF(A13="","","OP"&amp;TEXT(A13,"YYYYMMDD")&amp;"-"&amp;ROW()),"")</f>
        <v/>
      </c>
      <c r="Q13" s="29">
        <f>IF(OR(A13="",C13="",F13&lt;=0),"Da verificare",IF(F13="","",IF(A13="","","Registrata")))</f>
        <v/>
      </c>
      <c r="R13" s="29">
        <f>IF(B13="Acquisto",F13,IF(B13="Vendita",-F13,0))</f>
        <v/>
      </c>
    </row>
    <row r="14" ht="18" customHeight="1">
      <c r="A14" s="21" t="n"/>
      <c r="B14" s="21" t="n"/>
      <c r="C14" s="21" t="n"/>
      <c r="D14" s="21" t="n"/>
      <c r="E14" s="21" t="n"/>
      <c r="F14" s="21" t="n"/>
      <c r="G14" s="21" t="n"/>
      <c r="H14" s="21" t="n"/>
      <c r="I14" s="21" t="n"/>
      <c r="J14" s="21" t="n"/>
      <c r="K14" s="30">
        <f>IF(F14="","",F14*G14)</f>
        <v/>
      </c>
      <c r="L14" s="30">
        <f>IF(K14="","",K14*J14)</f>
        <v/>
      </c>
      <c r="M14" s="21" t="n"/>
      <c r="N14" s="21" t="n"/>
      <c r="O14" s="21" t="n"/>
      <c r="P14" s="32">
        <f>IFERROR(IF(A14="","","OP"&amp;TEXT(A14,"YYYYMMDD")&amp;"-"&amp;ROW()),"")</f>
        <v/>
      </c>
      <c r="Q14" s="32">
        <f>IF(OR(A14="",C14="",F14&lt;=0),"Da verificare",IF(F14="","",IF(A14="","","Registrata")))</f>
        <v/>
      </c>
      <c r="R14" s="32">
        <f>IF(B14="Acquisto",F14,IF(B14="Vendita",-F14,0))</f>
        <v/>
      </c>
    </row>
    <row r="15" ht="18" customHeight="1">
      <c r="A15" s="21" t="n"/>
      <c r="B15" s="21" t="n"/>
      <c r="C15" s="21" t="n"/>
      <c r="D15" s="21" t="n"/>
      <c r="E15" s="21" t="n"/>
      <c r="F15" s="21" t="n"/>
      <c r="G15" s="21" t="n"/>
      <c r="H15" s="21" t="n"/>
      <c r="I15" s="21" t="n"/>
      <c r="J15" s="21" t="n"/>
      <c r="K15" s="25">
        <f>IF(F15="","",F15*G15)</f>
        <v/>
      </c>
      <c r="L15" s="25">
        <f>IF(K15="","",K15*J15)</f>
        <v/>
      </c>
      <c r="M15" s="21" t="n"/>
      <c r="N15" s="21" t="n"/>
      <c r="O15" s="21" t="n"/>
      <c r="P15" s="29">
        <f>IFERROR(IF(A15="","","OP"&amp;TEXT(A15,"YYYYMMDD")&amp;"-"&amp;ROW()),"")</f>
        <v/>
      </c>
      <c r="Q15" s="29">
        <f>IF(OR(A15="",C15="",F15&lt;=0),"Da verificare",IF(F15="","",IF(A15="","","Registrata")))</f>
        <v/>
      </c>
      <c r="R15" s="29">
        <f>IF(B15="Acquisto",F15,IF(B15="Vendita",-F15,0))</f>
        <v/>
      </c>
    </row>
    <row r="16" ht="18" customHeight="1">
      <c r="A16" s="21" t="n"/>
      <c r="B16" s="21" t="n"/>
      <c r="C16" s="21" t="n"/>
      <c r="D16" s="21" t="n"/>
      <c r="E16" s="21" t="n"/>
      <c r="F16" s="21" t="n"/>
      <c r="G16" s="21" t="n"/>
      <c r="H16" s="21" t="n"/>
      <c r="I16" s="21" t="n"/>
      <c r="J16" s="21" t="n"/>
      <c r="K16" s="30">
        <f>IF(F16="","",F16*G16)</f>
        <v/>
      </c>
      <c r="L16" s="30">
        <f>IF(K16="","",K16*J16)</f>
        <v/>
      </c>
      <c r="M16" s="21" t="n"/>
      <c r="N16" s="21" t="n"/>
      <c r="O16" s="21" t="n"/>
      <c r="P16" s="32">
        <f>IFERROR(IF(A16="","","OP"&amp;TEXT(A16,"YYYYMMDD")&amp;"-"&amp;ROW()),"")</f>
        <v/>
      </c>
      <c r="Q16" s="32">
        <f>IF(OR(A16="",C16="",F16&lt;=0),"Da verificare",IF(F16="","",IF(A16="","","Registrata")))</f>
        <v/>
      </c>
      <c r="R16" s="32">
        <f>IF(B16="Acquisto",F16,IF(B16="Vendita",-F16,0))</f>
        <v/>
      </c>
    </row>
    <row r="17" ht="18" customHeight="1">
      <c r="A17" s="21" t="n"/>
      <c r="B17" s="21" t="n"/>
      <c r="C17" s="21" t="n"/>
      <c r="D17" s="21" t="n"/>
      <c r="E17" s="21" t="n"/>
      <c r="F17" s="21" t="n"/>
      <c r="G17" s="21" t="n"/>
      <c r="H17" s="21" t="n"/>
      <c r="I17" s="21" t="n"/>
      <c r="J17" s="21" t="n"/>
      <c r="K17" s="25">
        <f>IF(F17="","",F17*G17)</f>
        <v/>
      </c>
      <c r="L17" s="25">
        <f>IF(K17="","",K17*J17)</f>
        <v/>
      </c>
      <c r="M17" s="21" t="n"/>
      <c r="N17" s="21" t="n"/>
      <c r="O17" s="21" t="n"/>
      <c r="P17" s="29">
        <f>IFERROR(IF(A17="","","OP"&amp;TEXT(A17,"YYYYMMDD")&amp;"-"&amp;ROW()),"")</f>
        <v/>
      </c>
      <c r="Q17" s="29">
        <f>IF(OR(A17="",C17="",F17&lt;=0),"Da verificare",IF(F17="","",IF(A17="","","Registrata")))</f>
        <v/>
      </c>
      <c r="R17" s="29">
        <f>IF(B17="Acquisto",F17,IF(B17="Vendita",-F17,0))</f>
        <v/>
      </c>
    </row>
    <row r="18" ht="18" customHeight="1">
      <c r="A18" s="21" t="n"/>
      <c r="B18" s="21" t="n"/>
      <c r="C18" s="21" t="n"/>
      <c r="D18" s="21" t="n"/>
      <c r="E18" s="21" t="n"/>
      <c r="F18" s="21" t="n"/>
      <c r="G18" s="21" t="n"/>
      <c r="H18" s="21" t="n"/>
      <c r="I18" s="21" t="n"/>
      <c r="J18" s="21" t="n"/>
      <c r="K18" s="30">
        <f>IF(F18="","",F18*G18)</f>
        <v/>
      </c>
      <c r="L18" s="30">
        <f>IF(K18="","",K18*J18)</f>
        <v/>
      </c>
      <c r="M18" s="21" t="n"/>
      <c r="N18" s="21" t="n"/>
      <c r="O18" s="21" t="n"/>
      <c r="P18" s="32">
        <f>IFERROR(IF(A18="","","OP"&amp;TEXT(A18,"YYYYMMDD")&amp;"-"&amp;ROW()),"")</f>
        <v/>
      </c>
      <c r="Q18" s="32">
        <f>IF(OR(A18="",C18="",F18&lt;=0),"Da verificare",IF(F18="","",IF(A18="","","Registrata")))</f>
        <v/>
      </c>
      <c r="R18" s="32">
        <f>IF(B18="Acquisto",F18,IF(B18="Vendita",-F18,0))</f>
        <v/>
      </c>
    </row>
    <row r="19" ht="18" customHeight="1">
      <c r="A19" s="21" t="n"/>
      <c r="B19" s="21" t="n"/>
      <c r="C19" s="21" t="n"/>
      <c r="D19" s="21" t="n"/>
      <c r="E19" s="21" t="n"/>
      <c r="F19" s="21" t="n"/>
      <c r="G19" s="21" t="n"/>
      <c r="H19" s="21" t="n"/>
      <c r="I19" s="21" t="n"/>
      <c r="J19" s="21" t="n"/>
      <c r="K19" s="25">
        <f>IF(F19="","",F19*G19)</f>
        <v/>
      </c>
      <c r="L19" s="25">
        <f>IF(K19="","",K19*J19)</f>
        <v/>
      </c>
      <c r="M19" s="21" t="n"/>
      <c r="N19" s="21" t="n"/>
      <c r="O19" s="21" t="n"/>
      <c r="P19" s="29">
        <f>IFERROR(IF(A19="","","OP"&amp;TEXT(A19,"YYYYMMDD")&amp;"-"&amp;ROW()),"")</f>
        <v/>
      </c>
      <c r="Q19" s="29">
        <f>IF(OR(A19="",C19="",F19&lt;=0),"Da verificare",IF(F19="","",IF(A19="","","Registrata")))</f>
        <v/>
      </c>
      <c r="R19" s="29">
        <f>IF(B19="Acquisto",F19,IF(B19="Vendita",-F19,0))</f>
        <v/>
      </c>
    </row>
    <row r="20" ht="18" customHeight="1">
      <c r="A20" s="21" t="n"/>
      <c r="B20" s="21" t="n"/>
      <c r="C20" s="21" t="n"/>
      <c r="D20" s="21" t="n"/>
      <c r="E20" s="21" t="n"/>
      <c r="F20" s="21" t="n"/>
      <c r="G20" s="21" t="n"/>
      <c r="H20" s="21" t="n"/>
      <c r="I20" s="21" t="n"/>
      <c r="J20" s="21" t="n"/>
      <c r="K20" s="30">
        <f>IF(F20="","",F20*G20)</f>
        <v/>
      </c>
      <c r="L20" s="30">
        <f>IF(K20="","",K20*J20)</f>
        <v/>
      </c>
      <c r="M20" s="21" t="n"/>
      <c r="N20" s="21" t="n"/>
      <c r="O20" s="21" t="n"/>
      <c r="P20" s="32">
        <f>IFERROR(IF(A20="","","OP"&amp;TEXT(A20,"YYYYMMDD")&amp;"-"&amp;ROW()),"")</f>
        <v/>
      </c>
      <c r="Q20" s="32">
        <f>IF(OR(A20="",C20="",F20&lt;=0),"Da verificare",IF(F20="","",IF(A20="","","Registrata")))</f>
        <v/>
      </c>
      <c r="R20" s="32">
        <f>IF(B20="Acquisto",F20,IF(B20="Vendita",-F20,0))</f>
        <v/>
      </c>
    </row>
    <row r="21" ht="18" customHeight="1">
      <c r="A21" s="21" t="n"/>
      <c r="B21" s="21" t="n"/>
      <c r="C21" s="21" t="n"/>
      <c r="D21" s="21" t="n"/>
      <c r="E21" s="21" t="n"/>
      <c r="F21" s="21" t="n"/>
      <c r="G21" s="21" t="n"/>
      <c r="H21" s="21" t="n"/>
      <c r="I21" s="21" t="n"/>
      <c r="J21" s="21" t="n"/>
      <c r="K21" s="25">
        <f>IF(F21="","",F21*G21)</f>
        <v/>
      </c>
      <c r="L21" s="25">
        <f>IF(K21="","",K21*J21)</f>
        <v/>
      </c>
      <c r="M21" s="21" t="n"/>
      <c r="N21" s="21" t="n"/>
      <c r="O21" s="21" t="n"/>
      <c r="P21" s="29">
        <f>IFERROR(IF(A21="","","OP"&amp;TEXT(A21,"YYYYMMDD")&amp;"-"&amp;ROW()),"")</f>
        <v/>
      </c>
      <c r="Q21" s="29">
        <f>IF(OR(A21="",C21="",F21&lt;=0),"Da verificare",IF(F21="","",IF(A21="","","Registrata")))</f>
        <v/>
      </c>
      <c r="R21" s="29">
        <f>IF(B21="Acquisto",F21,IF(B21="Vendita",-F21,0))</f>
        <v/>
      </c>
    </row>
    <row r="22" ht="18" customHeight="1">
      <c r="A22" s="21" t="n"/>
      <c r="B22" s="21" t="n"/>
      <c r="C22" s="21" t="n"/>
      <c r="D22" s="21" t="n"/>
      <c r="E22" s="21" t="n"/>
      <c r="F22" s="21" t="n"/>
      <c r="G22" s="21" t="n"/>
      <c r="H22" s="21" t="n"/>
      <c r="I22" s="21" t="n"/>
      <c r="J22" s="21" t="n"/>
      <c r="K22" s="30">
        <f>IF(F22="","",F22*G22)</f>
        <v/>
      </c>
      <c r="L22" s="30">
        <f>IF(K22="","",K22*J22)</f>
        <v/>
      </c>
      <c r="M22" s="21" t="n"/>
      <c r="N22" s="21" t="n"/>
      <c r="O22" s="21" t="n"/>
      <c r="P22" s="32">
        <f>IFERROR(IF(A22="","","OP"&amp;TEXT(A22,"YYYYMMDD")&amp;"-"&amp;ROW()),"")</f>
        <v/>
      </c>
      <c r="Q22" s="32">
        <f>IF(OR(A22="",C22="",F22&lt;=0),"Da verificare",IF(F22="","",IF(A22="","","Registrata")))</f>
        <v/>
      </c>
      <c r="R22" s="32">
        <f>IF(B22="Acquisto",F22,IF(B22="Vendita",-F22,0))</f>
        <v/>
      </c>
    </row>
    <row r="23" ht="18" customHeight="1">
      <c r="A23" s="21" t="n"/>
      <c r="B23" s="21" t="n"/>
      <c r="C23" s="21" t="n"/>
      <c r="D23" s="21" t="n"/>
      <c r="E23" s="21" t="n"/>
      <c r="F23" s="21" t="n"/>
      <c r="G23" s="21" t="n"/>
      <c r="H23" s="21" t="n"/>
      <c r="I23" s="21" t="n"/>
      <c r="J23" s="21" t="n"/>
      <c r="K23" s="25">
        <f>IF(F23="","",F23*G23)</f>
        <v/>
      </c>
      <c r="L23" s="25">
        <f>IF(K23="","",K23*J23)</f>
        <v/>
      </c>
      <c r="M23" s="21" t="n"/>
      <c r="N23" s="21" t="n"/>
      <c r="O23" s="21" t="n"/>
      <c r="P23" s="29">
        <f>IFERROR(IF(A23="","","OP"&amp;TEXT(A23,"YYYYMMDD")&amp;"-"&amp;ROW()),"")</f>
        <v/>
      </c>
      <c r="Q23" s="29">
        <f>IF(OR(A23="",C23="",F23&lt;=0),"Da verificare",IF(F23="","",IF(A23="","","Registrata")))</f>
        <v/>
      </c>
      <c r="R23" s="29">
        <f>IF(B23="Acquisto",F23,IF(B23="Vendita",-F23,0))</f>
        <v/>
      </c>
    </row>
    <row r="24" ht="18" customHeight="1">
      <c r="A24" s="21" t="n"/>
      <c r="B24" s="21" t="n"/>
      <c r="C24" s="21" t="n"/>
      <c r="D24" s="21" t="n"/>
      <c r="E24" s="21" t="n"/>
      <c r="F24" s="21" t="n"/>
      <c r="G24" s="21" t="n"/>
      <c r="H24" s="21" t="n"/>
      <c r="I24" s="21" t="n"/>
      <c r="J24" s="21" t="n"/>
      <c r="K24" s="30">
        <f>IF(F24="","",F24*G24)</f>
        <v/>
      </c>
      <c r="L24" s="30">
        <f>IF(K24="","",K24*J24)</f>
        <v/>
      </c>
      <c r="M24" s="21" t="n"/>
      <c r="N24" s="21" t="n"/>
      <c r="O24" s="21" t="n"/>
      <c r="P24" s="32">
        <f>IFERROR(IF(A24="","","OP"&amp;TEXT(A24,"YYYYMMDD")&amp;"-"&amp;ROW()),"")</f>
        <v/>
      </c>
      <c r="Q24" s="32">
        <f>IF(OR(A24="",C24="",F24&lt;=0),"Da verificare",IF(F24="","",IF(A24="","","Registrata")))</f>
        <v/>
      </c>
      <c r="R24" s="32">
        <f>IF(B24="Acquisto",F24,IF(B24="Vendita",-F24,0))</f>
        <v/>
      </c>
    </row>
    <row r="25" ht="18" customHeight="1">
      <c r="A25" s="21" t="n"/>
      <c r="B25" s="21" t="n"/>
      <c r="C25" s="21" t="n"/>
      <c r="D25" s="21" t="n"/>
      <c r="E25" s="21" t="n"/>
      <c r="F25" s="21" t="n"/>
      <c r="G25" s="21" t="n"/>
      <c r="H25" s="21" t="n"/>
      <c r="I25" s="21" t="n"/>
      <c r="J25" s="21" t="n"/>
      <c r="K25" s="25">
        <f>IF(F25="","",F25*G25)</f>
        <v/>
      </c>
      <c r="L25" s="25">
        <f>IF(K25="","",K25*J25)</f>
        <v/>
      </c>
      <c r="M25" s="21" t="n"/>
      <c r="N25" s="21" t="n"/>
      <c r="O25" s="21" t="n"/>
      <c r="P25" s="29">
        <f>IFERROR(IF(A25="","","OP"&amp;TEXT(A25,"YYYYMMDD")&amp;"-"&amp;ROW()),"")</f>
        <v/>
      </c>
      <c r="Q25" s="29">
        <f>IF(OR(A25="",C25="",F25&lt;=0),"Da verificare",IF(F25="","",IF(A25="","","Registrata")))</f>
        <v/>
      </c>
      <c r="R25" s="29">
        <f>IF(B25="Acquisto",F25,IF(B25="Vendita",-F25,0))</f>
        <v/>
      </c>
    </row>
    <row r="26" ht="18" customHeight="1">
      <c r="A26" s="21" t="n"/>
      <c r="B26" s="21" t="n"/>
      <c r="C26" s="21" t="n"/>
      <c r="D26" s="21" t="n"/>
      <c r="E26" s="21" t="n"/>
      <c r="F26" s="21" t="n"/>
      <c r="G26" s="21" t="n"/>
      <c r="H26" s="21" t="n"/>
      <c r="I26" s="21" t="n"/>
      <c r="J26" s="21" t="n"/>
      <c r="K26" s="30">
        <f>IF(F26="","",F26*G26)</f>
        <v/>
      </c>
      <c r="L26" s="30">
        <f>IF(K26="","",K26*J26)</f>
        <v/>
      </c>
      <c r="M26" s="21" t="n"/>
      <c r="N26" s="21" t="n"/>
      <c r="O26" s="21" t="n"/>
      <c r="P26" s="32">
        <f>IFERROR(IF(A26="","","OP"&amp;TEXT(A26,"YYYYMMDD")&amp;"-"&amp;ROW()),"")</f>
        <v/>
      </c>
      <c r="Q26" s="32">
        <f>IF(OR(A26="",C26="",F26&lt;=0),"Da verificare",IF(F26="","",IF(A26="","","Registrata")))</f>
        <v/>
      </c>
      <c r="R26" s="32">
        <f>IF(B26="Acquisto",F26,IF(B26="Vendita",-F26,0))</f>
        <v/>
      </c>
    </row>
    <row r="27" ht="18" customHeight="1">
      <c r="A27" s="21" t="n"/>
      <c r="B27" s="21" t="n"/>
      <c r="C27" s="21" t="n"/>
      <c r="D27" s="21" t="n"/>
      <c r="E27" s="21" t="n"/>
      <c r="F27" s="21" t="n"/>
      <c r="G27" s="21" t="n"/>
      <c r="H27" s="21" t="n"/>
      <c r="I27" s="21" t="n"/>
      <c r="J27" s="21" t="n"/>
      <c r="K27" s="25">
        <f>IF(F27="","",F27*G27)</f>
        <v/>
      </c>
      <c r="L27" s="25">
        <f>IF(K27="","",K27*J27)</f>
        <v/>
      </c>
      <c r="M27" s="21" t="n"/>
      <c r="N27" s="21" t="n"/>
      <c r="O27" s="21" t="n"/>
      <c r="P27" s="29">
        <f>IFERROR(IF(A27="","","OP"&amp;TEXT(A27,"YYYYMMDD")&amp;"-"&amp;ROW()),"")</f>
        <v/>
      </c>
      <c r="Q27" s="29">
        <f>IF(OR(A27="",C27="",F27&lt;=0),"Da verificare",IF(F27="","",IF(A27="","","Registrata")))</f>
        <v/>
      </c>
      <c r="R27" s="29">
        <f>IF(B27="Acquisto",F27,IF(B27="Vendita",-F27,0))</f>
        <v/>
      </c>
    </row>
    <row r="28" ht="18" customHeight="1">
      <c r="A28" s="21" t="n"/>
      <c r="B28" s="21" t="n"/>
      <c r="C28" s="21" t="n"/>
      <c r="D28" s="21" t="n"/>
      <c r="E28" s="21" t="n"/>
      <c r="F28" s="21" t="n"/>
      <c r="G28" s="21" t="n"/>
      <c r="H28" s="21" t="n"/>
      <c r="I28" s="21" t="n"/>
      <c r="J28" s="21" t="n"/>
      <c r="K28" s="30">
        <f>IF(F28="","",F28*G28)</f>
        <v/>
      </c>
      <c r="L28" s="30">
        <f>IF(K28="","",K28*J28)</f>
        <v/>
      </c>
      <c r="M28" s="21" t="n"/>
      <c r="N28" s="21" t="n"/>
      <c r="O28" s="21" t="n"/>
      <c r="P28" s="32">
        <f>IFERROR(IF(A28="","","OP"&amp;TEXT(A28,"YYYYMMDD")&amp;"-"&amp;ROW()),"")</f>
        <v/>
      </c>
      <c r="Q28" s="32">
        <f>IF(OR(A28="",C28="",F28&lt;=0),"Da verificare",IF(F28="","",IF(A28="","","Registrata")))</f>
        <v/>
      </c>
      <c r="R28" s="32">
        <f>IF(B28="Acquisto",F28,IF(B28="Vendita",-F28,0))</f>
        <v/>
      </c>
    </row>
    <row r="29" ht="18" customHeight="1">
      <c r="A29" s="21" t="n"/>
      <c r="B29" s="21" t="n"/>
      <c r="C29" s="21" t="n"/>
      <c r="D29" s="21" t="n"/>
      <c r="E29" s="21" t="n"/>
      <c r="F29" s="21" t="n"/>
      <c r="G29" s="21" t="n"/>
      <c r="H29" s="21" t="n"/>
      <c r="I29" s="21" t="n"/>
      <c r="J29" s="21" t="n"/>
      <c r="K29" s="25">
        <f>IF(F29="","",F29*G29)</f>
        <v/>
      </c>
      <c r="L29" s="25">
        <f>IF(K29="","",K29*J29)</f>
        <v/>
      </c>
      <c r="M29" s="21" t="n"/>
      <c r="N29" s="21" t="n"/>
      <c r="O29" s="21" t="n"/>
      <c r="P29" s="29">
        <f>IFERROR(IF(A29="","","OP"&amp;TEXT(A29,"YYYYMMDD")&amp;"-"&amp;ROW()),"")</f>
        <v/>
      </c>
      <c r="Q29" s="29">
        <f>IF(OR(A29="",C29="",F29&lt;=0),"Da verificare",IF(F29="","",IF(A29="","","Registrata")))</f>
        <v/>
      </c>
      <c r="R29" s="29">
        <f>IF(B29="Acquisto",F29,IF(B29="Vendita",-F29,0))</f>
        <v/>
      </c>
    </row>
    <row r="30" ht="18" customHeight="1">
      <c r="A30" s="21" t="n"/>
      <c r="B30" s="21" t="n"/>
      <c r="C30" s="21" t="n"/>
      <c r="D30" s="21" t="n"/>
      <c r="E30" s="21" t="n"/>
      <c r="F30" s="21" t="n"/>
      <c r="G30" s="21" t="n"/>
      <c r="H30" s="21" t="n"/>
      <c r="I30" s="21" t="n"/>
      <c r="J30" s="21" t="n"/>
      <c r="K30" s="30">
        <f>IF(F30="","",F30*G30)</f>
        <v/>
      </c>
      <c r="L30" s="30">
        <f>IF(K30="","",K30*J30)</f>
        <v/>
      </c>
      <c r="M30" s="21" t="n"/>
      <c r="N30" s="21" t="n"/>
      <c r="O30" s="21" t="n"/>
      <c r="P30" s="32">
        <f>IFERROR(IF(A30="","","OP"&amp;TEXT(A30,"YYYYMMDD")&amp;"-"&amp;ROW()),"")</f>
        <v/>
      </c>
      <c r="Q30" s="32">
        <f>IF(OR(A30="",C30="",F30&lt;=0),"Da verificare",IF(F30="","",IF(A30="","","Registrata")))</f>
        <v/>
      </c>
      <c r="R30" s="32">
        <f>IF(B30="Acquisto",F30,IF(B30="Vendita",-F30,0))</f>
        <v/>
      </c>
    </row>
    <row r="31" ht="18" customHeight="1">
      <c r="A31" s="21" t="n"/>
      <c r="B31" s="21" t="n"/>
      <c r="C31" s="21" t="n"/>
      <c r="D31" s="21" t="n"/>
      <c r="E31" s="21" t="n"/>
      <c r="F31" s="21" t="n"/>
      <c r="G31" s="21" t="n"/>
      <c r="H31" s="21" t="n"/>
      <c r="I31" s="21" t="n"/>
      <c r="J31" s="21" t="n"/>
      <c r="K31" s="25">
        <f>IF(F31="","",F31*G31)</f>
        <v/>
      </c>
      <c r="L31" s="25">
        <f>IF(K31="","",K31*J31)</f>
        <v/>
      </c>
      <c r="M31" s="21" t="n"/>
      <c r="N31" s="21" t="n"/>
      <c r="O31" s="21" t="n"/>
      <c r="P31" s="29">
        <f>IFERROR(IF(A31="","","OP"&amp;TEXT(A31,"YYYYMMDD")&amp;"-"&amp;ROW()),"")</f>
        <v/>
      </c>
      <c r="Q31" s="29">
        <f>IF(OR(A31="",C31="",F31&lt;=0),"Da verificare",IF(F31="","",IF(A31="","","Registrata")))</f>
        <v/>
      </c>
      <c r="R31" s="29">
        <f>IF(B31="Acquisto",F31,IF(B31="Vendita",-F31,0))</f>
        <v/>
      </c>
    </row>
    <row r="32" ht="18" customHeight="1">
      <c r="A32" s="21" t="n"/>
      <c r="B32" s="21" t="n"/>
      <c r="C32" s="21" t="n"/>
      <c r="D32" s="21" t="n"/>
      <c r="E32" s="21" t="n"/>
      <c r="F32" s="21" t="n"/>
      <c r="G32" s="21" t="n"/>
      <c r="H32" s="21" t="n"/>
      <c r="I32" s="21" t="n"/>
      <c r="J32" s="21" t="n"/>
      <c r="K32" s="30">
        <f>IF(F32="","",F32*G32)</f>
        <v/>
      </c>
      <c r="L32" s="30">
        <f>IF(K32="","",K32*J32)</f>
        <v/>
      </c>
      <c r="M32" s="21" t="n"/>
      <c r="N32" s="21" t="n"/>
      <c r="O32" s="21" t="n"/>
      <c r="P32" s="32">
        <f>IFERROR(IF(A32="","","OP"&amp;TEXT(A32,"YYYYMMDD")&amp;"-"&amp;ROW()),"")</f>
        <v/>
      </c>
      <c r="Q32" s="32">
        <f>IF(OR(A32="",C32="",F32&lt;=0),"Da verificare",IF(F32="","",IF(A32="","","Registrata")))</f>
        <v/>
      </c>
      <c r="R32" s="32">
        <f>IF(B32="Acquisto",F32,IF(B32="Vendita",-F32,0))</f>
        <v/>
      </c>
    </row>
    <row r="33" ht="18" customHeight="1">
      <c r="A33" s="21" t="n"/>
      <c r="B33" s="21" t="n"/>
      <c r="C33" s="21" t="n"/>
      <c r="D33" s="21" t="n"/>
      <c r="E33" s="21" t="n"/>
      <c r="F33" s="21" t="n"/>
      <c r="G33" s="21" t="n"/>
      <c r="H33" s="21" t="n"/>
      <c r="I33" s="21" t="n"/>
      <c r="J33" s="21" t="n"/>
      <c r="K33" s="25">
        <f>IF(F33="","",F33*G33)</f>
        <v/>
      </c>
      <c r="L33" s="25">
        <f>IF(K33="","",K33*J33)</f>
        <v/>
      </c>
      <c r="M33" s="21" t="n"/>
      <c r="N33" s="21" t="n"/>
      <c r="O33" s="21" t="n"/>
      <c r="P33" s="29">
        <f>IFERROR(IF(A33="","","OP"&amp;TEXT(A33,"YYYYMMDD")&amp;"-"&amp;ROW()),"")</f>
        <v/>
      </c>
      <c r="Q33" s="29">
        <f>IF(OR(A33="",C33="",F33&lt;=0),"Da verificare",IF(F33="","",IF(A33="","","Registrata")))</f>
        <v/>
      </c>
      <c r="R33" s="29">
        <f>IF(B33="Acquisto",F33,IF(B33="Vendita",-F33,0))</f>
        <v/>
      </c>
    </row>
    <row r="34" ht="18" customHeight="1">
      <c r="A34" s="21" t="n"/>
      <c r="B34" s="21" t="n"/>
      <c r="C34" s="21" t="n"/>
      <c r="D34" s="21" t="n"/>
      <c r="E34" s="21" t="n"/>
      <c r="F34" s="21" t="n"/>
      <c r="G34" s="21" t="n"/>
      <c r="H34" s="21" t="n"/>
      <c r="I34" s="21" t="n"/>
      <c r="J34" s="21" t="n"/>
      <c r="K34" s="30">
        <f>IF(F34="","",F34*G34)</f>
        <v/>
      </c>
      <c r="L34" s="30">
        <f>IF(K34="","",K34*J34)</f>
        <v/>
      </c>
      <c r="M34" s="21" t="n"/>
      <c r="N34" s="21" t="n"/>
      <c r="O34" s="21" t="n"/>
      <c r="P34" s="32">
        <f>IFERROR(IF(A34="","","OP"&amp;TEXT(A34,"YYYYMMDD")&amp;"-"&amp;ROW()),"")</f>
        <v/>
      </c>
      <c r="Q34" s="32">
        <f>IF(OR(A34="",C34="",F34&lt;=0),"Da verificare",IF(F34="","",IF(A34="","","Registrata")))</f>
        <v/>
      </c>
      <c r="R34" s="32">
        <f>IF(B34="Acquisto",F34,IF(B34="Vendita",-F34,0))</f>
        <v/>
      </c>
    </row>
    <row r="35" ht="18" customHeight="1">
      <c r="A35" s="21" t="n"/>
      <c r="B35" s="21" t="n"/>
      <c r="C35" s="21" t="n"/>
      <c r="D35" s="21" t="n"/>
      <c r="E35" s="21" t="n"/>
      <c r="F35" s="21" t="n"/>
      <c r="G35" s="21" t="n"/>
      <c r="H35" s="21" t="n"/>
      <c r="I35" s="21" t="n"/>
      <c r="J35" s="21" t="n"/>
      <c r="K35" s="25">
        <f>IF(F35="","",F35*G35)</f>
        <v/>
      </c>
      <c r="L35" s="25">
        <f>IF(K35="","",K35*J35)</f>
        <v/>
      </c>
      <c r="M35" s="21" t="n"/>
      <c r="N35" s="21" t="n"/>
      <c r="O35" s="21" t="n"/>
      <c r="P35" s="29">
        <f>IFERROR(IF(A35="","","OP"&amp;TEXT(A35,"YYYYMMDD")&amp;"-"&amp;ROW()),"")</f>
        <v/>
      </c>
      <c r="Q35" s="29">
        <f>IF(OR(A35="",C35="",F35&lt;=0),"Da verificare",IF(F35="","",IF(A35="","","Registrata")))</f>
        <v/>
      </c>
      <c r="R35" s="29">
        <f>IF(B35="Acquisto",F35,IF(B35="Vendita",-F35,0))</f>
        <v/>
      </c>
    </row>
    <row r="36" ht="18" customHeight="1">
      <c r="A36" s="21" t="n"/>
      <c r="B36" s="21" t="n"/>
      <c r="C36" s="21" t="n"/>
      <c r="D36" s="21" t="n"/>
      <c r="E36" s="21" t="n"/>
      <c r="F36" s="21" t="n"/>
      <c r="G36" s="21" t="n"/>
      <c r="H36" s="21" t="n"/>
      <c r="I36" s="21" t="n"/>
      <c r="J36" s="21" t="n"/>
      <c r="K36" s="30">
        <f>IF(F36="","",F36*G36)</f>
        <v/>
      </c>
      <c r="L36" s="30">
        <f>IF(K36="","",K36*J36)</f>
        <v/>
      </c>
      <c r="M36" s="21" t="n"/>
      <c r="N36" s="21" t="n"/>
      <c r="O36" s="21" t="n"/>
      <c r="P36" s="32">
        <f>IFERROR(IF(A36="","","OP"&amp;TEXT(A36,"YYYYMMDD")&amp;"-"&amp;ROW()),"")</f>
        <v/>
      </c>
      <c r="Q36" s="32">
        <f>IF(OR(A36="",C36="",F36&lt;=0),"Da verificare",IF(F36="","",IF(A36="","","Registrata")))</f>
        <v/>
      </c>
      <c r="R36" s="32">
        <f>IF(B36="Acquisto",F36,IF(B36="Vendita",-F36,0))</f>
        <v/>
      </c>
    </row>
    <row r="37" ht="18" customHeight="1">
      <c r="A37" s="21" t="n"/>
      <c r="B37" s="21" t="n"/>
      <c r="C37" s="21" t="n"/>
      <c r="D37" s="21" t="n"/>
      <c r="E37" s="21" t="n"/>
      <c r="F37" s="21" t="n"/>
      <c r="G37" s="21" t="n"/>
      <c r="H37" s="21" t="n"/>
      <c r="I37" s="21" t="n"/>
      <c r="J37" s="21" t="n"/>
      <c r="K37" s="25">
        <f>IF(F37="","",F37*G37)</f>
        <v/>
      </c>
      <c r="L37" s="25">
        <f>IF(K37="","",K37*J37)</f>
        <v/>
      </c>
      <c r="M37" s="21" t="n"/>
      <c r="N37" s="21" t="n"/>
      <c r="O37" s="21" t="n"/>
      <c r="P37" s="29">
        <f>IFERROR(IF(A37="","","OP"&amp;TEXT(A37,"YYYYMMDD")&amp;"-"&amp;ROW()),"")</f>
        <v/>
      </c>
      <c r="Q37" s="29">
        <f>IF(OR(A37="",C37="",F37&lt;=0),"Da verificare",IF(F37="","",IF(A37="","","Registrata")))</f>
        <v/>
      </c>
      <c r="R37" s="29">
        <f>IF(B37="Acquisto",F37,IF(B37="Vendita",-F37,0))</f>
        <v/>
      </c>
    </row>
    <row r="38" ht="18" customHeight="1">
      <c r="A38" s="21" t="n"/>
      <c r="B38" s="21" t="n"/>
      <c r="C38" s="21" t="n"/>
      <c r="D38" s="21" t="n"/>
      <c r="E38" s="21" t="n"/>
      <c r="F38" s="21" t="n"/>
      <c r="G38" s="21" t="n"/>
      <c r="H38" s="21" t="n"/>
      <c r="I38" s="21" t="n"/>
      <c r="J38" s="21" t="n"/>
      <c r="K38" s="30">
        <f>IF(F38="","",F38*G38)</f>
        <v/>
      </c>
      <c r="L38" s="30">
        <f>IF(K38="","",K38*J38)</f>
        <v/>
      </c>
      <c r="M38" s="21" t="n"/>
      <c r="N38" s="21" t="n"/>
      <c r="O38" s="21" t="n"/>
      <c r="P38" s="32">
        <f>IFERROR(IF(A38="","","OP"&amp;TEXT(A38,"YYYYMMDD")&amp;"-"&amp;ROW()),"")</f>
        <v/>
      </c>
      <c r="Q38" s="32">
        <f>IF(OR(A38="",C38="",F38&lt;=0),"Da verificare",IF(F38="","",IF(A38="","","Registrata")))</f>
        <v/>
      </c>
      <c r="R38" s="32">
        <f>IF(B38="Acquisto",F38,IF(B38="Vendita",-F38,0))</f>
        <v/>
      </c>
    </row>
    <row r="39" ht="18" customHeight="1">
      <c r="A39" s="21" t="n"/>
      <c r="B39" s="21" t="n"/>
      <c r="C39" s="21" t="n"/>
      <c r="D39" s="21" t="n"/>
      <c r="E39" s="21" t="n"/>
      <c r="F39" s="21" t="n"/>
      <c r="G39" s="21" t="n"/>
      <c r="H39" s="21" t="n"/>
      <c r="I39" s="21" t="n"/>
      <c r="J39" s="21" t="n"/>
      <c r="K39" s="25">
        <f>IF(F39="","",F39*G39)</f>
        <v/>
      </c>
      <c r="L39" s="25">
        <f>IF(K39="","",K39*J39)</f>
        <v/>
      </c>
      <c r="M39" s="21" t="n"/>
      <c r="N39" s="21" t="n"/>
      <c r="O39" s="21" t="n"/>
      <c r="P39" s="29">
        <f>IFERROR(IF(A39="","","OP"&amp;TEXT(A39,"YYYYMMDD")&amp;"-"&amp;ROW()),"")</f>
        <v/>
      </c>
      <c r="Q39" s="29">
        <f>IF(OR(A39="",C39="",F39&lt;=0),"Da verificare",IF(F39="","",IF(A39="","","Registrata")))</f>
        <v/>
      </c>
      <c r="R39" s="29">
        <f>IF(B39="Acquisto",F39,IF(B39="Vendita",-F39,0))</f>
        <v/>
      </c>
    </row>
    <row r="40" ht="18" customHeight="1">
      <c r="A40" s="21" t="n"/>
      <c r="B40" s="21" t="n"/>
      <c r="C40" s="21" t="n"/>
      <c r="D40" s="21" t="n"/>
      <c r="E40" s="21" t="n"/>
      <c r="F40" s="21" t="n"/>
      <c r="G40" s="21" t="n"/>
      <c r="H40" s="21" t="n"/>
      <c r="I40" s="21" t="n"/>
      <c r="J40" s="21" t="n"/>
      <c r="K40" s="30">
        <f>IF(F40="","",F40*G40)</f>
        <v/>
      </c>
      <c r="L40" s="30">
        <f>IF(K40="","",K40*J40)</f>
        <v/>
      </c>
      <c r="M40" s="21" t="n"/>
      <c r="N40" s="21" t="n"/>
      <c r="O40" s="21" t="n"/>
      <c r="P40" s="32">
        <f>IFERROR(IF(A40="","","OP"&amp;TEXT(A40,"YYYYMMDD")&amp;"-"&amp;ROW()),"")</f>
        <v/>
      </c>
      <c r="Q40" s="32">
        <f>IF(OR(A40="",C40="",F40&lt;=0),"Da verificare",IF(F40="","",IF(A40="","","Registrata")))</f>
        <v/>
      </c>
      <c r="R40" s="32">
        <f>IF(B40="Acquisto",F40,IF(B40="Vendita",-F40,0))</f>
        <v/>
      </c>
    </row>
    <row r="41" ht="18" customHeight="1">
      <c r="A41" s="21" t="n"/>
      <c r="B41" s="21" t="n"/>
      <c r="C41" s="21" t="n"/>
      <c r="D41" s="21" t="n"/>
      <c r="E41" s="21" t="n"/>
      <c r="F41" s="21" t="n"/>
      <c r="G41" s="21" t="n"/>
      <c r="H41" s="21" t="n"/>
      <c r="I41" s="21" t="n"/>
      <c r="J41" s="21" t="n"/>
      <c r="K41" s="25">
        <f>IF(F41="","",F41*G41)</f>
        <v/>
      </c>
      <c r="L41" s="25">
        <f>IF(K41="","",K41*J41)</f>
        <v/>
      </c>
      <c r="M41" s="21" t="n"/>
      <c r="N41" s="21" t="n"/>
      <c r="O41" s="21" t="n"/>
      <c r="P41" s="29">
        <f>IFERROR(IF(A41="","","OP"&amp;TEXT(A41,"YYYYMMDD")&amp;"-"&amp;ROW()),"")</f>
        <v/>
      </c>
      <c r="Q41" s="29">
        <f>IF(OR(A41="",C41="",F41&lt;=0),"Da verificare",IF(F41="","",IF(A41="","","Registrata")))</f>
        <v/>
      </c>
      <c r="R41" s="29">
        <f>IF(B41="Acquisto",F41,IF(B41="Vendita",-F41,0))</f>
        <v/>
      </c>
    </row>
    <row r="42" ht="18" customHeight="1">
      <c r="A42" s="21" t="n"/>
      <c r="B42" s="21" t="n"/>
      <c r="C42" s="21" t="n"/>
      <c r="D42" s="21" t="n"/>
      <c r="E42" s="21" t="n"/>
      <c r="F42" s="21" t="n"/>
      <c r="G42" s="21" t="n"/>
      <c r="H42" s="21" t="n"/>
      <c r="I42" s="21" t="n"/>
      <c r="J42" s="21" t="n"/>
      <c r="K42" s="30">
        <f>IF(F42="","",F42*G42)</f>
        <v/>
      </c>
      <c r="L42" s="30">
        <f>IF(K42="","",K42*J42)</f>
        <v/>
      </c>
      <c r="M42" s="21" t="n"/>
      <c r="N42" s="21" t="n"/>
      <c r="O42" s="21" t="n"/>
      <c r="P42" s="32">
        <f>IFERROR(IF(A42="","","OP"&amp;TEXT(A42,"YYYYMMDD")&amp;"-"&amp;ROW()),"")</f>
        <v/>
      </c>
      <c r="Q42" s="32">
        <f>IF(OR(A42="",C42="",F42&lt;=0),"Da verificare",IF(F42="","",IF(A42="","","Registrata")))</f>
        <v/>
      </c>
      <c r="R42" s="32">
        <f>IF(B42="Acquisto",F42,IF(B42="Vendita",-F42,0))</f>
        <v/>
      </c>
    </row>
    <row r="43" ht="18" customHeight="1">
      <c r="A43" s="21" t="n"/>
      <c r="B43" s="21" t="n"/>
      <c r="C43" s="21" t="n"/>
      <c r="D43" s="21" t="n"/>
      <c r="E43" s="21" t="n"/>
      <c r="F43" s="21" t="n"/>
      <c r="G43" s="21" t="n"/>
      <c r="H43" s="21" t="n"/>
      <c r="I43" s="21" t="n"/>
      <c r="J43" s="21" t="n"/>
      <c r="K43" s="25">
        <f>IF(F43="","",F43*G43)</f>
        <v/>
      </c>
      <c r="L43" s="25">
        <f>IF(K43="","",K43*J43)</f>
        <v/>
      </c>
      <c r="M43" s="21" t="n"/>
      <c r="N43" s="21" t="n"/>
      <c r="O43" s="21" t="n"/>
      <c r="P43" s="29">
        <f>IFERROR(IF(A43="","","OP"&amp;TEXT(A43,"YYYYMMDD")&amp;"-"&amp;ROW()),"")</f>
        <v/>
      </c>
      <c r="Q43" s="29">
        <f>IF(OR(A43="",C43="",F43&lt;=0),"Da verificare",IF(F43="","",IF(A43="","","Registrata")))</f>
        <v/>
      </c>
      <c r="R43" s="29">
        <f>IF(B43="Acquisto",F43,IF(B43="Vendita",-F43,0))</f>
        <v/>
      </c>
    </row>
    <row r="44" ht="18" customHeight="1">
      <c r="A44" s="21" t="n"/>
      <c r="B44" s="21" t="n"/>
      <c r="C44" s="21" t="n"/>
      <c r="D44" s="21" t="n"/>
      <c r="E44" s="21" t="n"/>
      <c r="F44" s="21" t="n"/>
      <c r="G44" s="21" t="n"/>
      <c r="H44" s="21" t="n"/>
      <c r="I44" s="21" t="n"/>
      <c r="J44" s="21" t="n"/>
      <c r="K44" s="30">
        <f>IF(F44="","",F44*G44)</f>
        <v/>
      </c>
      <c r="L44" s="30">
        <f>IF(K44="","",K44*J44)</f>
        <v/>
      </c>
      <c r="M44" s="21" t="n"/>
      <c r="N44" s="21" t="n"/>
      <c r="O44" s="21" t="n"/>
      <c r="P44" s="32">
        <f>IFERROR(IF(A44="","","OP"&amp;TEXT(A44,"YYYYMMDD")&amp;"-"&amp;ROW()),"")</f>
        <v/>
      </c>
      <c r="Q44" s="32">
        <f>IF(OR(A44="",C44="",F44&lt;=0),"Da verificare",IF(F44="","",IF(A44="","","Registrata")))</f>
        <v/>
      </c>
      <c r="R44" s="32">
        <f>IF(B44="Acquisto",F44,IF(B44="Vendita",-F44,0))</f>
        <v/>
      </c>
    </row>
    <row r="45" ht="18" customHeight="1">
      <c r="A45" s="21" t="n"/>
      <c r="B45" s="21" t="n"/>
      <c r="C45" s="21" t="n"/>
      <c r="D45" s="21" t="n"/>
      <c r="E45" s="21" t="n"/>
      <c r="F45" s="21" t="n"/>
      <c r="G45" s="21" t="n"/>
      <c r="H45" s="21" t="n"/>
      <c r="I45" s="21" t="n"/>
      <c r="J45" s="21" t="n"/>
      <c r="K45" s="25">
        <f>IF(F45="","",F45*G45)</f>
        <v/>
      </c>
      <c r="L45" s="25">
        <f>IF(K45="","",K45*J45)</f>
        <v/>
      </c>
      <c r="M45" s="21" t="n"/>
      <c r="N45" s="21" t="n"/>
      <c r="O45" s="21" t="n"/>
      <c r="P45" s="29">
        <f>IFERROR(IF(A45="","","OP"&amp;TEXT(A45,"YYYYMMDD")&amp;"-"&amp;ROW()),"")</f>
        <v/>
      </c>
      <c r="Q45" s="29">
        <f>IF(OR(A45="",C45="",F45&lt;=0),"Da verificare",IF(F45="","",IF(A45="","","Registrata")))</f>
        <v/>
      </c>
      <c r="R45" s="29">
        <f>IF(B45="Acquisto",F45,IF(B45="Vendita",-F45,0))</f>
        <v/>
      </c>
    </row>
    <row r="46" ht="18" customHeight="1">
      <c r="A46" s="21" t="n"/>
      <c r="B46" s="21" t="n"/>
      <c r="C46" s="21" t="n"/>
      <c r="D46" s="21" t="n"/>
      <c r="E46" s="21" t="n"/>
      <c r="F46" s="21" t="n"/>
      <c r="G46" s="21" t="n"/>
      <c r="H46" s="21" t="n"/>
      <c r="I46" s="21" t="n"/>
      <c r="J46" s="21" t="n"/>
      <c r="K46" s="30">
        <f>IF(F46="","",F46*G46)</f>
        <v/>
      </c>
      <c r="L46" s="30">
        <f>IF(K46="","",K46*J46)</f>
        <v/>
      </c>
      <c r="M46" s="21" t="n"/>
      <c r="N46" s="21" t="n"/>
      <c r="O46" s="21" t="n"/>
      <c r="P46" s="32">
        <f>IFERROR(IF(A46="","","OP"&amp;TEXT(A46,"YYYYMMDD")&amp;"-"&amp;ROW()),"")</f>
        <v/>
      </c>
      <c r="Q46" s="32">
        <f>IF(OR(A46="",C46="",F46&lt;=0),"Da verificare",IF(F46="","",IF(A46="","","Registrata")))</f>
        <v/>
      </c>
      <c r="R46" s="32">
        <f>IF(B46="Acquisto",F46,IF(B46="Vendita",-F46,0))</f>
        <v/>
      </c>
    </row>
    <row r="47" ht="18" customHeight="1">
      <c r="A47" s="21" t="n"/>
      <c r="B47" s="21" t="n"/>
      <c r="C47" s="21" t="n"/>
      <c r="D47" s="21" t="n"/>
      <c r="E47" s="21" t="n"/>
      <c r="F47" s="21" t="n"/>
      <c r="G47" s="21" t="n"/>
      <c r="H47" s="21" t="n"/>
      <c r="I47" s="21" t="n"/>
      <c r="J47" s="21" t="n"/>
      <c r="K47" s="25">
        <f>IF(F47="","",F47*G47)</f>
        <v/>
      </c>
      <c r="L47" s="25">
        <f>IF(K47="","",K47*J47)</f>
        <v/>
      </c>
      <c r="M47" s="21" t="n"/>
      <c r="N47" s="21" t="n"/>
      <c r="O47" s="21" t="n"/>
      <c r="P47" s="29">
        <f>IFERROR(IF(A47="","","OP"&amp;TEXT(A47,"YYYYMMDD")&amp;"-"&amp;ROW()),"")</f>
        <v/>
      </c>
      <c r="Q47" s="29">
        <f>IF(OR(A47="",C47="",F47&lt;=0),"Da verificare",IF(F47="","",IF(A47="","","Registrata")))</f>
        <v/>
      </c>
      <c r="R47" s="29">
        <f>IF(B47="Acquisto",F47,IF(B47="Vendita",-F47,0))</f>
        <v/>
      </c>
    </row>
    <row r="48" ht="18" customHeight="1">
      <c r="A48" s="21" t="n"/>
      <c r="B48" s="21" t="n"/>
      <c r="C48" s="21" t="n"/>
      <c r="D48" s="21" t="n"/>
      <c r="E48" s="21" t="n"/>
      <c r="F48" s="21" t="n"/>
      <c r="G48" s="21" t="n"/>
      <c r="H48" s="21" t="n"/>
      <c r="I48" s="21" t="n"/>
      <c r="J48" s="21" t="n"/>
      <c r="K48" s="30">
        <f>IF(F48="","",F48*G48)</f>
        <v/>
      </c>
      <c r="L48" s="30">
        <f>IF(K48="","",K48*J48)</f>
        <v/>
      </c>
      <c r="M48" s="21" t="n"/>
      <c r="N48" s="21" t="n"/>
      <c r="O48" s="21" t="n"/>
      <c r="P48" s="32">
        <f>IFERROR(IF(A48="","","OP"&amp;TEXT(A48,"YYYYMMDD")&amp;"-"&amp;ROW()),"")</f>
        <v/>
      </c>
      <c r="Q48" s="32">
        <f>IF(OR(A48="",C48="",F48&lt;=0),"Da verificare",IF(F48="","",IF(A48="","","Registrata")))</f>
        <v/>
      </c>
      <c r="R48" s="32">
        <f>IF(B48="Acquisto",F48,IF(B48="Vendita",-F48,0))</f>
        <v/>
      </c>
    </row>
    <row r="49" ht="18" customHeight="1">
      <c r="A49" s="21" t="n"/>
      <c r="B49" s="21" t="n"/>
      <c r="C49" s="21" t="n"/>
      <c r="D49" s="21" t="n"/>
      <c r="E49" s="21" t="n"/>
      <c r="F49" s="21" t="n"/>
      <c r="G49" s="21" t="n"/>
      <c r="H49" s="21" t="n"/>
      <c r="I49" s="21" t="n"/>
      <c r="J49" s="21" t="n"/>
      <c r="K49" s="25">
        <f>IF(F49="","",F49*G49)</f>
        <v/>
      </c>
      <c r="L49" s="25">
        <f>IF(K49="","",K49*J49)</f>
        <v/>
      </c>
      <c r="M49" s="21" t="n"/>
      <c r="N49" s="21" t="n"/>
      <c r="O49" s="21" t="n"/>
      <c r="P49" s="29">
        <f>IFERROR(IF(A49="","","OP"&amp;TEXT(A49,"YYYYMMDD")&amp;"-"&amp;ROW()),"")</f>
        <v/>
      </c>
      <c r="Q49" s="29">
        <f>IF(OR(A49="",C49="",F49&lt;=0),"Da verificare",IF(F49="","",IF(A49="","","Registrata")))</f>
        <v/>
      </c>
      <c r="R49" s="29">
        <f>IF(B49="Acquisto",F49,IF(B49="Vendita",-F49,0))</f>
        <v/>
      </c>
    </row>
    <row r="50" ht="18" customHeight="1">
      <c r="A50" s="21" t="n"/>
      <c r="B50" s="21" t="n"/>
      <c r="C50" s="21" t="n"/>
      <c r="D50" s="21" t="n"/>
      <c r="E50" s="21" t="n"/>
      <c r="F50" s="21" t="n"/>
      <c r="G50" s="21" t="n"/>
      <c r="H50" s="21" t="n"/>
      <c r="I50" s="21" t="n"/>
      <c r="J50" s="21" t="n"/>
      <c r="K50" s="30">
        <f>IF(F50="","",F50*G50)</f>
        <v/>
      </c>
      <c r="L50" s="30">
        <f>IF(K50="","",K50*J50)</f>
        <v/>
      </c>
      <c r="M50" s="21" t="n"/>
      <c r="N50" s="21" t="n"/>
      <c r="O50" s="21" t="n"/>
      <c r="P50" s="32">
        <f>IFERROR(IF(A50="","","OP"&amp;TEXT(A50,"YYYYMMDD")&amp;"-"&amp;ROW()),"")</f>
        <v/>
      </c>
      <c r="Q50" s="32">
        <f>IF(OR(A50="",C50="",F50&lt;=0),"Da verificare",IF(F50="","",IF(A50="","","Registrata")))</f>
        <v/>
      </c>
      <c r="R50" s="32">
        <f>IF(B50="Acquisto",F50,IF(B50="Vendita",-F50,0))</f>
        <v/>
      </c>
    </row>
    <row r="51" ht="18" customHeight="1">
      <c r="A51" s="21" t="n"/>
      <c r="B51" s="21" t="n"/>
      <c r="C51" s="21" t="n"/>
      <c r="D51" s="21" t="n"/>
      <c r="E51" s="21" t="n"/>
      <c r="F51" s="21" t="n"/>
      <c r="G51" s="21" t="n"/>
      <c r="H51" s="21" t="n"/>
      <c r="I51" s="21" t="n"/>
      <c r="J51" s="21" t="n"/>
      <c r="K51" s="25">
        <f>IF(F51="","",F51*G51)</f>
        <v/>
      </c>
      <c r="L51" s="25">
        <f>IF(K51="","",K51*J51)</f>
        <v/>
      </c>
      <c r="M51" s="21" t="n"/>
      <c r="N51" s="21" t="n"/>
      <c r="O51" s="21" t="n"/>
      <c r="P51" s="29">
        <f>IFERROR(IF(A51="","","OP"&amp;TEXT(A51,"YYYYMMDD")&amp;"-"&amp;ROW()),"")</f>
        <v/>
      </c>
      <c r="Q51" s="29">
        <f>IF(OR(A51="",C51="",F51&lt;=0),"Da verificare",IF(F51="","",IF(A51="","","Registrata")))</f>
        <v/>
      </c>
      <c r="R51" s="29">
        <f>IF(B51="Acquisto",F51,IF(B51="Vendita",-F51,0))</f>
        <v/>
      </c>
    </row>
    <row r="52" ht="18" customHeight="1">
      <c r="A52" s="21" t="n"/>
      <c r="B52" s="21" t="n"/>
      <c r="C52" s="21" t="n"/>
      <c r="D52" s="21" t="n"/>
      <c r="E52" s="21" t="n"/>
      <c r="F52" s="21" t="n"/>
      <c r="G52" s="21" t="n"/>
      <c r="H52" s="21" t="n"/>
      <c r="I52" s="21" t="n"/>
      <c r="J52" s="21" t="n"/>
      <c r="K52" s="30">
        <f>IF(F52="","",F52*G52)</f>
        <v/>
      </c>
      <c r="L52" s="30">
        <f>IF(K52="","",K52*J52)</f>
        <v/>
      </c>
      <c r="M52" s="21" t="n"/>
      <c r="N52" s="21" t="n"/>
      <c r="O52" s="21" t="n"/>
      <c r="P52" s="32">
        <f>IFERROR(IF(A52="","","OP"&amp;TEXT(A52,"YYYYMMDD")&amp;"-"&amp;ROW()),"")</f>
        <v/>
      </c>
      <c r="Q52" s="32">
        <f>IF(OR(A52="",C52="",F52&lt;=0),"Da verificare",IF(F52="","",IF(A52="","","Registrata")))</f>
        <v/>
      </c>
      <c r="R52" s="32">
        <f>IF(B52="Acquisto",F52,IF(B52="Vendita",-F52,0))</f>
        <v/>
      </c>
    </row>
    <row r="53" ht="18" customHeight="1">
      <c r="A53" s="21" t="n"/>
      <c r="B53" s="21" t="n"/>
      <c r="C53" s="21" t="n"/>
      <c r="D53" s="21" t="n"/>
      <c r="E53" s="21" t="n"/>
      <c r="F53" s="21" t="n"/>
      <c r="G53" s="21" t="n"/>
      <c r="H53" s="21" t="n"/>
      <c r="I53" s="21" t="n"/>
      <c r="J53" s="21" t="n"/>
      <c r="K53" s="25">
        <f>IF(F53="","",F53*G53)</f>
        <v/>
      </c>
      <c r="L53" s="25">
        <f>IF(K53="","",K53*J53)</f>
        <v/>
      </c>
      <c r="M53" s="21" t="n"/>
      <c r="N53" s="21" t="n"/>
      <c r="O53" s="21" t="n"/>
      <c r="P53" s="29">
        <f>IFERROR(IF(A53="","","OP"&amp;TEXT(A53,"YYYYMMDD")&amp;"-"&amp;ROW()),"")</f>
        <v/>
      </c>
      <c r="Q53" s="29">
        <f>IF(OR(A53="",C53="",F53&lt;=0),"Da verificare",IF(F53="","",IF(A53="","","Registrata")))</f>
        <v/>
      </c>
      <c r="R53" s="29">
        <f>IF(B53="Acquisto",F53,IF(B53="Vendita",-F53,0))</f>
        <v/>
      </c>
    </row>
    <row r="54" ht="18" customHeight="1">
      <c r="A54" s="21" t="n"/>
      <c r="B54" s="21" t="n"/>
      <c r="C54" s="21" t="n"/>
      <c r="D54" s="21" t="n"/>
      <c r="E54" s="21" t="n"/>
      <c r="F54" s="21" t="n"/>
      <c r="G54" s="21" t="n"/>
      <c r="H54" s="21" t="n"/>
      <c r="I54" s="21" t="n"/>
      <c r="J54" s="21" t="n"/>
      <c r="K54" s="30">
        <f>IF(F54="","",F54*G54)</f>
        <v/>
      </c>
      <c r="L54" s="30">
        <f>IF(K54="","",K54*J54)</f>
        <v/>
      </c>
      <c r="M54" s="21" t="n"/>
      <c r="N54" s="21" t="n"/>
      <c r="O54" s="21" t="n"/>
      <c r="P54" s="32">
        <f>IFERROR(IF(A54="","","OP"&amp;TEXT(A54,"YYYYMMDD")&amp;"-"&amp;ROW()),"")</f>
        <v/>
      </c>
      <c r="Q54" s="32">
        <f>IF(OR(A54="",C54="",F54&lt;=0),"Da verificare",IF(F54="","",IF(A54="","","Registrata")))</f>
        <v/>
      </c>
      <c r="R54" s="32">
        <f>IF(B54="Acquisto",F54,IF(B54="Vendita",-F54,0))</f>
        <v/>
      </c>
    </row>
    <row r="55" ht="18" customHeight="1">
      <c r="A55" s="21" t="n"/>
      <c r="B55" s="21" t="n"/>
      <c r="C55" s="21" t="n"/>
      <c r="D55" s="21" t="n"/>
      <c r="E55" s="21" t="n"/>
      <c r="F55" s="21" t="n"/>
      <c r="G55" s="21" t="n"/>
      <c r="H55" s="21" t="n"/>
      <c r="I55" s="21" t="n"/>
      <c r="J55" s="21" t="n"/>
      <c r="K55" s="25">
        <f>IF(F55="","",F55*G55)</f>
        <v/>
      </c>
      <c r="L55" s="25">
        <f>IF(K55="","",K55*J55)</f>
        <v/>
      </c>
      <c r="M55" s="21" t="n"/>
      <c r="N55" s="21" t="n"/>
      <c r="O55" s="21" t="n"/>
      <c r="P55" s="29">
        <f>IFERROR(IF(A55="","","OP"&amp;TEXT(A55,"YYYYMMDD")&amp;"-"&amp;ROW()),"")</f>
        <v/>
      </c>
      <c r="Q55" s="29">
        <f>IF(OR(A55="",C55="",F55&lt;=0),"Da verificare",IF(F55="","",IF(A55="","","Registrata")))</f>
        <v/>
      </c>
      <c r="R55" s="29">
        <f>IF(B55="Acquisto",F55,IF(B55="Vendita",-F55,0))</f>
        <v/>
      </c>
    </row>
    <row r="56" ht="18" customHeight="1">
      <c r="A56" s="21" t="n"/>
      <c r="B56" s="21" t="n"/>
      <c r="C56" s="21" t="n"/>
      <c r="D56" s="21" t="n"/>
      <c r="E56" s="21" t="n"/>
      <c r="F56" s="21" t="n"/>
      <c r="G56" s="21" t="n"/>
      <c r="H56" s="21" t="n"/>
      <c r="I56" s="21" t="n"/>
      <c r="J56" s="21" t="n"/>
      <c r="K56" s="30">
        <f>IF(F56="","",F56*G56)</f>
        <v/>
      </c>
      <c r="L56" s="30">
        <f>IF(K56="","",K56*J56)</f>
        <v/>
      </c>
      <c r="M56" s="21" t="n"/>
      <c r="N56" s="21" t="n"/>
      <c r="O56" s="21" t="n"/>
      <c r="P56" s="32">
        <f>IFERROR(IF(A56="","","OP"&amp;TEXT(A56,"YYYYMMDD")&amp;"-"&amp;ROW()),"")</f>
        <v/>
      </c>
      <c r="Q56" s="32">
        <f>IF(OR(A56="",C56="",F56&lt;=0),"Da verificare",IF(F56="","",IF(A56="","","Registrata")))</f>
        <v/>
      </c>
      <c r="R56" s="32">
        <f>IF(B56="Acquisto",F56,IF(B56="Vendita",-F56,0))</f>
        <v/>
      </c>
    </row>
    <row r="57" ht="18" customHeight="1">
      <c r="A57" s="21" t="n"/>
      <c r="B57" s="21" t="n"/>
      <c r="C57" s="21" t="n"/>
      <c r="D57" s="21" t="n"/>
      <c r="E57" s="21" t="n"/>
      <c r="F57" s="21" t="n"/>
      <c r="G57" s="21" t="n"/>
      <c r="H57" s="21" t="n"/>
      <c r="I57" s="21" t="n"/>
      <c r="J57" s="21" t="n"/>
      <c r="K57" s="25">
        <f>IF(F57="","",F57*G57)</f>
        <v/>
      </c>
      <c r="L57" s="25">
        <f>IF(K57="","",K57*J57)</f>
        <v/>
      </c>
      <c r="M57" s="21" t="n"/>
      <c r="N57" s="21" t="n"/>
      <c r="O57" s="21" t="n"/>
      <c r="P57" s="29">
        <f>IFERROR(IF(A57="","","OP"&amp;TEXT(A57,"YYYYMMDD")&amp;"-"&amp;ROW()),"")</f>
        <v/>
      </c>
      <c r="Q57" s="29">
        <f>IF(OR(A57="",C57="",F57&lt;=0),"Da verificare",IF(F57="","",IF(A57="","","Registrata")))</f>
        <v/>
      </c>
      <c r="R57" s="29">
        <f>IF(B57="Acquisto",F57,IF(B57="Vendita",-F57,0))</f>
        <v/>
      </c>
    </row>
    <row r="58" ht="18" customHeight="1">
      <c r="A58" s="21" t="n"/>
      <c r="B58" s="21" t="n"/>
      <c r="C58" s="21" t="n"/>
      <c r="D58" s="21" t="n"/>
      <c r="E58" s="21" t="n"/>
      <c r="F58" s="21" t="n"/>
      <c r="G58" s="21" t="n"/>
      <c r="H58" s="21" t="n"/>
      <c r="I58" s="21" t="n"/>
      <c r="J58" s="21" t="n"/>
      <c r="K58" s="30">
        <f>IF(F58="","",F58*G58)</f>
        <v/>
      </c>
      <c r="L58" s="30">
        <f>IF(K58="","",K58*J58)</f>
        <v/>
      </c>
      <c r="M58" s="21" t="n"/>
      <c r="N58" s="21" t="n"/>
      <c r="O58" s="21" t="n"/>
      <c r="P58" s="32">
        <f>IFERROR(IF(A58="","","OP"&amp;TEXT(A58,"YYYYMMDD")&amp;"-"&amp;ROW()),"")</f>
        <v/>
      </c>
      <c r="Q58" s="32">
        <f>IF(OR(A58="",C58="",F58&lt;=0),"Da verificare",IF(F58="","",IF(A58="","","Registrata")))</f>
        <v/>
      </c>
      <c r="R58" s="32">
        <f>IF(B58="Acquisto",F58,IF(B58="Vendita",-F58,0))</f>
        <v/>
      </c>
    </row>
    <row r="59" ht="18" customHeight="1">
      <c r="A59" s="21" t="n"/>
      <c r="B59" s="21" t="n"/>
      <c r="C59" s="21" t="n"/>
      <c r="D59" s="21" t="n"/>
      <c r="E59" s="21" t="n"/>
      <c r="F59" s="21" t="n"/>
      <c r="G59" s="21" t="n"/>
      <c r="H59" s="21" t="n"/>
      <c r="I59" s="21" t="n"/>
      <c r="J59" s="21" t="n"/>
      <c r="K59" s="25">
        <f>IF(F59="","",F59*G59)</f>
        <v/>
      </c>
      <c r="L59" s="25">
        <f>IF(K59="","",K59*J59)</f>
        <v/>
      </c>
      <c r="M59" s="21" t="n"/>
      <c r="N59" s="21" t="n"/>
      <c r="O59" s="21" t="n"/>
      <c r="P59" s="29">
        <f>IFERROR(IF(A59="","","OP"&amp;TEXT(A59,"YYYYMMDD")&amp;"-"&amp;ROW()),"")</f>
        <v/>
      </c>
      <c r="Q59" s="29">
        <f>IF(OR(A59="",C59="",F59&lt;=0),"Da verificare",IF(F59="","",IF(A59="","","Registrata")))</f>
        <v/>
      </c>
      <c r="R59" s="29">
        <f>IF(B59="Acquisto",F59,IF(B59="Vendita",-F59,0))</f>
        <v/>
      </c>
    </row>
    <row r="60" ht="18" customHeight="1">
      <c r="A60" s="21" t="n"/>
      <c r="B60" s="21" t="n"/>
      <c r="C60" s="21" t="n"/>
      <c r="D60" s="21" t="n"/>
      <c r="E60" s="21" t="n"/>
      <c r="F60" s="21" t="n"/>
      <c r="G60" s="21" t="n"/>
      <c r="H60" s="21" t="n"/>
      <c r="I60" s="21" t="n"/>
      <c r="J60" s="21" t="n"/>
      <c r="K60" s="30">
        <f>IF(F60="","",F60*G60)</f>
        <v/>
      </c>
      <c r="L60" s="30">
        <f>IF(K60="","",K60*J60)</f>
        <v/>
      </c>
      <c r="M60" s="21" t="n"/>
      <c r="N60" s="21" t="n"/>
      <c r="O60" s="21" t="n"/>
      <c r="P60" s="32">
        <f>IFERROR(IF(A60="","","OP"&amp;TEXT(A60,"YYYYMMDD")&amp;"-"&amp;ROW()),"")</f>
        <v/>
      </c>
      <c r="Q60" s="32">
        <f>IF(OR(A60="",C60="",F60&lt;=0),"Da verificare",IF(F60="","",IF(A60="","","Registrata")))</f>
        <v/>
      </c>
      <c r="R60" s="32">
        <f>IF(B60="Acquisto",F60,IF(B60="Vendita",-F60,0))</f>
        <v/>
      </c>
    </row>
    <row r="61" ht="18" customHeight="1">
      <c r="A61" s="21" t="n"/>
      <c r="B61" s="21" t="n"/>
      <c r="C61" s="21" t="n"/>
      <c r="D61" s="21" t="n"/>
      <c r="E61" s="21" t="n"/>
      <c r="F61" s="21" t="n"/>
      <c r="G61" s="21" t="n"/>
      <c r="H61" s="21" t="n"/>
      <c r="I61" s="21" t="n"/>
      <c r="J61" s="21" t="n"/>
      <c r="K61" s="25">
        <f>IF(F61="","",F61*G61)</f>
        <v/>
      </c>
      <c r="L61" s="25">
        <f>IF(K61="","",K61*J61)</f>
        <v/>
      </c>
      <c r="M61" s="21" t="n"/>
      <c r="N61" s="21" t="n"/>
      <c r="O61" s="21" t="n"/>
      <c r="P61" s="29">
        <f>IFERROR(IF(A61="","","OP"&amp;TEXT(A61,"YYYYMMDD")&amp;"-"&amp;ROW()),"")</f>
        <v/>
      </c>
      <c r="Q61" s="29">
        <f>IF(OR(A61="",C61="",F61&lt;=0),"Da verificare",IF(F61="","",IF(A61="","","Registrata")))</f>
        <v/>
      </c>
      <c r="R61" s="29">
        <f>IF(B61="Acquisto",F61,IF(B61="Vendita",-F61,0))</f>
        <v/>
      </c>
    </row>
    <row r="62" ht="18" customHeight="1">
      <c r="A62" s="21" t="n"/>
      <c r="B62" s="21" t="n"/>
      <c r="C62" s="21" t="n"/>
      <c r="D62" s="21" t="n"/>
      <c r="E62" s="21" t="n"/>
      <c r="F62" s="21" t="n"/>
      <c r="G62" s="21" t="n"/>
      <c r="H62" s="21" t="n"/>
      <c r="I62" s="21" t="n"/>
      <c r="J62" s="21" t="n"/>
      <c r="K62" s="30">
        <f>IF(F62="","",F62*G62)</f>
        <v/>
      </c>
      <c r="L62" s="30">
        <f>IF(K62="","",K62*J62)</f>
        <v/>
      </c>
      <c r="M62" s="21" t="n"/>
      <c r="N62" s="21" t="n"/>
      <c r="O62" s="21" t="n"/>
      <c r="P62" s="32">
        <f>IFERROR(IF(A62="","","OP"&amp;TEXT(A62,"YYYYMMDD")&amp;"-"&amp;ROW()),"")</f>
        <v/>
      </c>
      <c r="Q62" s="32">
        <f>IF(OR(A62="",C62="",F62&lt;=0),"Da verificare",IF(F62="","",IF(A62="","","Registrata")))</f>
        <v/>
      </c>
      <c r="R62" s="32">
        <f>IF(B62="Acquisto",F62,IF(B62="Vendita",-F62,0))</f>
        <v/>
      </c>
    </row>
    <row r="63" ht="18" customHeight="1">
      <c r="A63" s="21" t="n"/>
      <c r="B63" s="21" t="n"/>
      <c r="C63" s="21" t="n"/>
      <c r="D63" s="21" t="n"/>
      <c r="E63" s="21" t="n"/>
      <c r="F63" s="21" t="n"/>
      <c r="G63" s="21" t="n"/>
      <c r="H63" s="21" t="n"/>
      <c r="I63" s="21" t="n"/>
      <c r="J63" s="21" t="n"/>
      <c r="K63" s="25">
        <f>IF(F63="","",F63*G63)</f>
        <v/>
      </c>
      <c r="L63" s="25">
        <f>IF(K63="","",K63*J63)</f>
        <v/>
      </c>
      <c r="M63" s="21" t="n"/>
      <c r="N63" s="21" t="n"/>
      <c r="O63" s="21" t="n"/>
      <c r="P63" s="29">
        <f>IFERROR(IF(A63="","","OP"&amp;TEXT(A63,"YYYYMMDD")&amp;"-"&amp;ROW()),"")</f>
        <v/>
      </c>
      <c r="Q63" s="29">
        <f>IF(OR(A63="",C63="",F63&lt;=0),"Da verificare",IF(F63="","",IF(A63="","","Registrata")))</f>
        <v/>
      </c>
      <c r="R63" s="29">
        <f>IF(B63="Acquisto",F63,IF(B63="Vendita",-F63,0))</f>
        <v/>
      </c>
    </row>
    <row r="64" ht="18" customHeight="1">
      <c r="A64" s="21" t="n"/>
      <c r="B64" s="21" t="n"/>
      <c r="C64" s="21" t="n"/>
      <c r="D64" s="21" t="n"/>
      <c r="E64" s="21" t="n"/>
      <c r="F64" s="21" t="n"/>
      <c r="G64" s="21" t="n"/>
      <c r="H64" s="21" t="n"/>
      <c r="I64" s="21" t="n"/>
      <c r="J64" s="21" t="n"/>
      <c r="K64" s="30">
        <f>IF(F64="","",F64*G64)</f>
        <v/>
      </c>
      <c r="L64" s="30">
        <f>IF(K64="","",K64*J64)</f>
        <v/>
      </c>
      <c r="M64" s="21" t="n"/>
      <c r="N64" s="21" t="n"/>
      <c r="O64" s="21" t="n"/>
      <c r="P64" s="32">
        <f>IFERROR(IF(A64="","","OP"&amp;TEXT(A64,"YYYYMMDD")&amp;"-"&amp;ROW()),"")</f>
        <v/>
      </c>
      <c r="Q64" s="32">
        <f>IF(OR(A64="",C64="",F64&lt;=0),"Da verificare",IF(F64="","",IF(A64="","","Registrata")))</f>
        <v/>
      </c>
      <c r="R64" s="32">
        <f>IF(B64="Acquisto",F64,IF(B64="Vendita",-F64,0))</f>
        <v/>
      </c>
    </row>
    <row r="65" ht="18" customHeight="1">
      <c r="A65" s="21" t="n"/>
      <c r="B65" s="21" t="n"/>
      <c r="C65" s="21" t="n"/>
      <c r="D65" s="21" t="n"/>
      <c r="E65" s="21" t="n"/>
      <c r="F65" s="21" t="n"/>
      <c r="G65" s="21" t="n"/>
      <c r="H65" s="21" t="n"/>
      <c r="I65" s="21" t="n"/>
      <c r="J65" s="21" t="n"/>
      <c r="K65" s="25">
        <f>IF(F65="","",F65*G65)</f>
        <v/>
      </c>
      <c r="L65" s="25">
        <f>IF(K65="","",K65*J65)</f>
        <v/>
      </c>
      <c r="M65" s="21" t="n"/>
      <c r="N65" s="21" t="n"/>
      <c r="O65" s="21" t="n"/>
      <c r="P65" s="29">
        <f>IFERROR(IF(A65="","","OP"&amp;TEXT(A65,"YYYYMMDD")&amp;"-"&amp;ROW()),"")</f>
        <v/>
      </c>
      <c r="Q65" s="29">
        <f>IF(OR(A65="",C65="",F65&lt;=0),"Da verificare",IF(F65="","",IF(A65="","","Registrata")))</f>
        <v/>
      </c>
      <c r="R65" s="29">
        <f>IF(B65="Acquisto",F65,IF(B65="Vendita",-F65,0))</f>
        <v/>
      </c>
    </row>
    <row r="66" ht="18" customHeight="1">
      <c r="A66" s="21" t="n"/>
      <c r="B66" s="21" t="n"/>
      <c r="C66" s="21" t="n"/>
      <c r="D66" s="21" t="n"/>
      <c r="E66" s="21" t="n"/>
      <c r="F66" s="21" t="n"/>
      <c r="G66" s="21" t="n"/>
      <c r="H66" s="21" t="n"/>
      <c r="I66" s="21" t="n"/>
      <c r="J66" s="21" t="n"/>
      <c r="K66" s="30">
        <f>IF(F66="","",F66*G66)</f>
        <v/>
      </c>
      <c r="L66" s="30">
        <f>IF(K66="","",K66*J66)</f>
        <v/>
      </c>
      <c r="M66" s="21" t="n"/>
      <c r="N66" s="21" t="n"/>
      <c r="O66" s="21" t="n"/>
      <c r="P66" s="32">
        <f>IFERROR(IF(A66="","","OP"&amp;TEXT(A66,"YYYYMMDD")&amp;"-"&amp;ROW()),"")</f>
        <v/>
      </c>
      <c r="Q66" s="32">
        <f>IF(OR(A66="",C66="",F66&lt;=0),"Da verificare",IF(F66="","",IF(A66="","","Registrata")))</f>
        <v/>
      </c>
      <c r="R66" s="32">
        <f>IF(B66="Acquisto",F66,IF(B66="Vendita",-F66,0))</f>
        <v/>
      </c>
    </row>
    <row r="67" ht="18" customHeight="1">
      <c r="A67" s="21" t="n"/>
      <c r="B67" s="21" t="n"/>
      <c r="C67" s="21" t="n"/>
      <c r="D67" s="21" t="n"/>
      <c r="E67" s="21" t="n"/>
      <c r="F67" s="21" t="n"/>
      <c r="G67" s="21" t="n"/>
      <c r="H67" s="21" t="n"/>
      <c r="I67" s="21" t="n"/>
      <c r="J67" s="21" t="n"/>
      <c r="K67" s="25">
        <f>IF(F67="","",F67*G67)</f>
        <v/>
      </c>
      <c r="L67" s="25">
        <f>IF(K67="","",K67*J67)</f>
        <v/>
      </c>
      <c r="M67" s="21" t="n"/>
      <c r="N67" s="21" t="n"/>
      <c r="O67" s="21" t="n"/>
      <c r="P67" s="29">
        <f>IFERROR(IF(A67="","","OP"&amp;TEXT(A67,"YYYYMMDD")&amp;"-"&amp;ROW()),"")</f>
        <v/>
      </c>
      <c r="Q67" s="29">
        <f>IF(OR(A67="",C67="",F67&lt;=0),"Da verificare",IF(F67="","",IF(A67="","","Registrata")))</f>
        <v/>
      </c>
      <c r="R67" s="29">
        <f>IF(B67="Acquisto",F67,IF(B67="Vendita",-F67,0))</f>
        <v/>
      </c>
    </row>
    <row r="68" ht="18" customHeight="1">
      <c r="A68" s="21" t="n"/>
      <c r="B68" s="21" t="n"/>
      <c r="C68" s="21" t="n"/>
      <c r="D68" s="21" t="n"/>
      <c r="E68" s="21" t="n"/>
      <c r="F68" s="21" t="n"/>
      <c r="G68" s="21" t="n"/>
      <c r="H68" s="21" t="n"/>
      <c r="I68" s="21" t="n"/>
      <c r="J68" s="21" t="n"/>
      <c r="K68" s="30">
        <f>IF(F68="","",F68*G68)</f>
        <v/>
      </c>
      <c r="L68" s="30">
        <f>IF(K68="","",K68*J68)</f>
        <v/>
      </c>
      <c r="M68" s="21" t="n"/>
      <c r="N68" s="21" t="n"/>
      <c r="O68" s="21" t="n"/>
      <c r="P68" s="32">
        <f>IFERROR(IF(A68="","","OP"&amp;TEXT(A68,"YYYYMMDD")&amp;"-"&amp;ROW()),"")</f>
        <v/>
      </c>
      <c r="Q68" s="32">
        <f>IF(OR(A68="",C68="",F68&lt;=0),"Da verificare",IF(F68="","",IF(A68="","","Registrata")))</f>
        <v/>
      </c>
      <c r="R68" s="32">
        <f>IF(B68="Acquisto",F68,IF(B68="Vendita",-F68,0))</f>
        <v/>
      </c>
    </row>
    <row r="69" ht="18" customHeight="1">
      <c r="A69" s="21" t="n"/>
      <c r="B69" s="21" t="n"/>
      <c r="C69" s="21" t="n"/>
      <c r="D69" s="21" t="n"/>
      <c r="E69" s="21" t="n"/>
      <c r="F69" s="21" t="n"/>
      <c r="G69" s="21" t="n"/>
      <c r="H69" s="21" t="n"/>
      <c r="I69" s="21" t="n"/>
      <c r="J69" s="21" t="n"/>
      <c r="K69" s="25">
        <f>IF(F69="","",F69*G69)</f>
        <v/>
      </c>
      <c r="L69" s="25">
        <f>IF(K69="","",K69*J69)</f>
        <v/>
      </c>
      <c r="M69" s="21" t="n"/>
      <c r="N69" s="21" t="n"/>
      <c r="O69" s="21" t="n"/>
      <c r="P69" s="29">
        <f>IFERROR(IF(A69="","","OP"&amp;TEXT(A69,"YYYYMMDD")&amp;"-"&amp;ROW()),"")</f>
        <v/>
      </c>
      <c r="Q69" s="29">
        <f>IF(OR(A69="",C69="",F69&lt;=0),"Da verificare",IF(F69="","",IF(A69="","","Registrata")))</f>
        <v/>
      </c>
      <c r="R69" s="29">
        <f>IF(B69="Acquisto",F69,IF(B69="Vendita",-F69,0))</f>
        <v/>
      </c>
    </row>
    <row r="70" ht="18" customHeight="1">
      <c r="A70" s="21" t="n"/>
      <c r="B70" s="21" t="n"/>
      <c r="C70" s="21" t="n"/>
      <c r="D70" s="21" t="n"/>
      <c r="E70" s="21" t="n"/>
      <c r="F70" s="21" t="n"/>
      <c r="G70" s="21" t="n"/>
      <c r="H70" s="21" t="n"/>
      <c r="I70" s="21" t="n"/>
      <c r="J70" s="21" t="n"/>
      <c r="K70" s="30">
        <f>IF(F70="","",F70*G70)</f>
        <v/>
      </c>
      <c r="L70" s="30">
        <f>IF(K70="","",K70*J70)</f>
        <v/>
      </c>
      <c r="M70" s="21" t="n"/>
      <c r="N70" s="21" t="n"/>
      <c r="O70" s="21" t="n"/>
      <c r="P70" s="32">
        <f>IFERROR(IF(A70="","","OP"&amp;TEXT(A70,"YYYYMMDD")&amp;"-"&amp;ROW()),"")</f>
        <v/>
      </c>
      <c r="Q70" s="32">
        <f>IF(OR(A70="",C70="",F70&lt;=0),"Da verificare",IF(F70="","",IF(A70="","","Registrata")))</f>
        <v/>
      </c>
      <c r="R70" s="32">
        <f>IF(B70="Acquisto",F70,IF(B70="Vendita",-F70,0))</f>
        <v/>
      </c>
    </row>
    <row r="71" ht="18" customHeight="1">
      <c r="A71" s="21" t="n"/>
      <c r="B71" s="21" t="n"/>
      <c r="C71" s="21" t="n"/>
      <c r="D71" s="21" t="n"/>
      <c r="E71" s="21" t="n"/>
      <c r="F71" s="21" t="n"/>
      <c r="G71" s="21" t="n"/>
      <c r="H71" s="21" t="n"/>
      <c r="I71" s="21" t="n"/>
      <c r="J71" s="21" t="n"/>
      <c r="K71" s="25">
        <f>IF(F71="","",F71*G71)</f>
        <v/>
      </c>
      <c r="L71" s="25">
        <f>IF(K71="","",K71*J71)</f>
        <v/>
      </c>
      <c r="M71" s="21" t="n"/>
      <c r="N71" s="21" t="n"/>
      <c r="O71" s="21" t="n"/>
      <c r="P71" s="29">
        <f>IFERROR(IF(A71="","","OP"&amp;TEXT(A71,"YYYYMMDD")&amp;"-"&amp;ROW()),"")</f>
        <v/>
      </c>
      <c r="Q71" s="29">
        <f>IF(OR(A71="",C71="",F71&lt;=0),"Da verificare",IF(F71="","",IF(A71="","","Registrata")))</f>
        <v/>
      </c>
      <c r="R71" s="29">
        <f>IF(B71="Acquisto",F71,IF(B71="Vendita",-F71,0))</f>
        <v/>
      </c>
    </row>
    <row r="72" ht="18" customHeight="1">
      <c r="A72" s="21" t="n"/>
      <c r="B72" s="21" t="n"/>
      <c r="C72" s="21" t="n"/>
      <c r="D72" s="21" t="n"/>
      <c r="E72" s="21" t="n"/>
      <c r="F72" s="21" t="n"/>
      <c r="G72" s="21" t="n"/>
      <c r="H72" s="21" t="n"/>
      <c r="I72" s="21" t="n"/>
      <c r="J72" s="21" t="n"/>
      <c r="K72" s="30">
        <f>IF(F72="","",F72*G72)</f>
        <v/>
      </c>
      <c r="L72" s="30">
        <f>IF(K72="","",K72*J72)</f>
        <v/>
      </c>
      <c r="M72" s="21" t="n"/>
      <c r="N72" s="21" t="n"/>
      <c r="O72" s="21" t="n"/>
      <c r="P72" s="32">
        <f>IFERROR(IF(A72="","","OP"&amp;TEXT(A72,"YYYYMMDD")&amp;"-"&amp;ROW()),"")</f>
        <v/>
      </c>
      <c r="Q72" s="32">
        <f>IF(OR(A72="",C72="",F72&lt;=0),"Da verificare",IF(F72="","",IF(A72="","","Registrata")))</f>
        <v/>
      </c>
      <c r="R72" s="32">
        <f>IF(B72="Acquisto",F72,IF(B72="Vendita",-F72,0))</f>
        <v/>
      </c>
    </row>
    <row r="73" ht="18" customHeight="1">
      <c r="A73" s="21" t="n"/>
      <c r="B73" s="21" t="n"/>
      <c r="C73" s="21" t="n"/>
      <c r="D73" s="21" t="n"/>
      <c r="E73" s="21" t="n"/>
      <c r="F73" s="21" t="n"/>
      <c r="G73" s="21" t="n"/>
      <c r="H73" s="21" t="n"/>
      <c r="I73" s="21" t="n"/>
      <c r="J73" s="21" t="n"/>
      <c r="K73" s="25">
        <f>IF(F73="","",F73*G73)</f>
        <v/>
      </c>
      <c r="L73" s="25">
        <f>IF(K73="","",K73*J73)</f>
        <v/>
      </c>
      <c r="M73" s="21" t="n"/>
      <c r="N73" s="21" t="n"/>
      <c r="O73" s="21" t="n"/>
      <c r="P73" s="29">
        <f>IFERROR(IF(A73="","","OP"&amp;TEXT(A73,"YYYYMMDD")&amp;"-"&amp;ROW()),"")</f>
        <v/>
      </c>
      <c r="Q73" s="29">
        <f>IF(OR(A73="",C73="",F73&lt;=0),"Da verificare",IF(F73="","",IF(A73="","","Registrata")))</f>
        <v/>
      </c>
      <c r="R73" s="29">
        <f>IF(B73="Acquisto",F73,IF(B73="Vendita",-F73,0))</f>
        <v/>
      </c>
    </row>
    <row r="74" ht="18" customHeight="1">
      <c r="A74" s="21" t="n"/>
      <c r="B74" s="21" t="n"/>
      <c r="C74" s="21" t="n"/>
      <c r="D74" s="21" t="n"/>
      <c r="E74" s="21" t="n"/>
      <c r="F74" s="21" t="n"/>
      <c r="G74" s="21" t="n"/>
      <c r="H74" s="21" t="n"/>
      <c r="I74" s="21" t="n"/>
      <c r="J74" s="21" t="n"/>
      <c r="K74" s="30">
        <f>IF(F74="","",F74*G74)</f>
        <v/>
      </c>
      <c r="L74" s="30">
        <f>IF(K74="","",K74*J74)</f>
        <v/>
      </c>
      <c r="M74" s="21" t="n"/>
      <c r="N74" s="21" t="n"/>
      <c r="O74" s="21" t="n"/>
      <c r="P74" s="32">
        <f>IFERROR(IF(A74="","","OP"&amp;TEXT(A74,"YYYYMMDD")&amp;"-"&amp;ROW()),"")</f>
        <v/>
      </c>
      <c r="Q74" s="32">
        <f>IF(OR(A74="",C74="",F74&lt;=0),"Da verificare",IF(F74="","",IF(A74="","","Registrata")))</f>
        <v/>
      </c>
      <c r="R74" s="32">
        <f>IF(B74="Acquisto",F74,IF(B74="Vendita",-F74,0))</f>
        <v/>
      </c>
    </row>
    <row r="75" ht="18" customHeight="1">
      <c r="A75" s="21" t="n"/>
      <c r="B75" s="21" t="n"/>
      <c r="C75" s="21" t="n"/>
      <c r="D75" s="21" t="n"/>
      <c r="E75" s="21" t="n"/>
      <c r="F75" s="21" t="n"/>
      <c r="G75" s="21" t="n"/>
      <c r="H75" s="21" t="n"/>
      <c r="I75" s="21" t="n"/>
      <c r="J75" s="21" t="n"/>
      <c r="K75" s="25">
        <f>IF(F75="","",F75*G75)</f>
        <v/>
      </c>
      <c r="L75" s="25">
        <f>IF(K75="","",K75*J75)</f>
        <v/>
      </c>
      <c r="M75" s="21" t="n"/>
      <c r="N75" s="21" t="n"/>
      <c r="O75" s="21" t="n"/>
      <c r="P75" s="29">
        <f>IFERROR(IF(A75="","","OP"&amp;TEXT(A75,"YYYYMMDD")&amp;"-"&amp;ROW()),"")</f>
        <v/>
      </c>
      <c r="Q75" s="29">
        <f>IF(OR(A75="",C75="",F75&lt;=0),"Da verificare",IF(F75="","",IF(A75="","","Registrata")))</f>
        <v/>
      </c>
      <c r="R75" s="29">
        <f>IF(B75="Acquisto",F75,IF(B75="Vendita",-F75,0))</f>
        <v/>
      </c>
    </row>
    <row r="76" ht="18" customHeight="1">
      <c r="A76" s="21" t="n"/>
      <c r="B76" s="21" t="n"/>
      <c r="C76" s="21" t="n"/>
      <c r="D76" s="21" t="n"/>
      <c r="E76" s="21" t="n"/>
      <c r="F76" s="21" t="n"/>
      <c r="G76" s="21" t="n"/>
      <c r="H76" s="21" t="n"/>
      <c r="I76" s="21" t="n"/>
      <c r="J76" s="21" t="n"/>
      <c r="K76" s="30">
        <f>IF(F76="","",F76*G76)</f>
        <v/>
      </c>
      <c r="L76" s="30">
        <f>IF(K76="","",K76*J76)</f>
        <v/>
      </c>
      <c r="M76" s="21" t="n"/>
      <c r="N76" s="21" t="n"/>
      <c r="O76" s="21" t="n"/>
      <c r="P76" s="32">
        <f>IFERROR(IF(A76="","","OP"&amp;TEXT(A76,"YYYYMMDD")&amp;"-"&amp;ROW()),"")</f>
        <v/>
      </c>
      <c r="Q76" s="32">
        <f>IF(OR(A76="",C76="",F76&lt;=0),"Da verificare",IF(F76="","",IF(A76="","","Registrata")))</f>
        <v/>
      </c>
      <c r="R76" s="32">
        <f>IF(B76="Acquisto",F76,IF(B76="Vendita",-F76,0))</f>
        <v/>
      </c>
    </row>
    <row r="77" ht="18" customHeight="1">
      <c r="A77" s="21" t="n"/>
      <c r="B77" s="21" t="n"/>
      <c r="C77" s="21" t="n"/>
      <c r="D77" s="21" t="n"/>
      <c r="E77" s="21" t="n"/>
      <c r="F77" s="21" t="n"/>
      <c r="G77" s="21" t="n"/>
      <c r="H77" s="21" t="n"/>
      <c r="I77" s="21" t="n"/>
      <c r="J77" s="21" t="n"/>
      <c r="K77" s="25">
        <f>IF(F77="","",F77*G77)</f>
        <v/>
      </c>
      <c r="L77" s="25">
        <f>IF(K77="","",K77*J77)</f>
        <v/>
      </c>
      <c r="M77" s="21" t="n"/>
      <c r="N77" s="21" t="n"/>
      <c r="O77" s="21" t="n"/>
      <c r="P77" s="29">
        <f>IFERROR(IF(A77="","","OP"&amp;TEXT(A77,"YYYYMMDD")&amp;"-"&amp;ROW()),"")</f>
        <v/>
      </c>
      <c r="Q77" s="29">
        <f>IF(OR(A77="",C77="",F77&lt;=0),"Da verificare",IF(F77="","",IF(A77="","","Registrata")))</f>
        <v/>
      </c>
      <c r="R77" s="29">
        <f>IF(B77="Acquisto",F77,IF(B77="Vendita",-F77,0))</f>
        <v/>
      </c>
    </row>
    <row r="78" ht="18" customHeight="1">
      <c r="A78" s="21" t="n"/>
      <c r="B78" s="21" t="n"/>
      <c r="C78" s="21" t="n"/>
      <c r="D78" s="21" t="n"/>
      <c r="E78" s="21" t="n"/>
      <c r="F78" s="21" t="n"/>
      <c r="G78" s="21" t="n"/>
      <c r="H78" s="21" t="n"/>
      <c r="I78" s="21" t="n"/>
      <c r="J78" s="21" t="n"/>
      <c r="K78" s="30">
        <f>IF(F78="","",F78*G78)</f>
        <v/>
      </c>
      <c r="L78" s="30">
        <f>IF(K78="","",K78*J78)</f>
        <v/>
      </c>
      <c r="M78" s="21" t="n"/>
      <c r="N78" s="21" t="n"/>
      <c r="O78" s="21" t="n"/>
      <c r="P78" s="32">
        <f>IFERROR(IF(A78="","","OP"&amp;TEXT(A78,"YYYYMMDD")&amp;"-"&amp;ROW()),"")</f>
        <v/>
      </c>
      <c r="Q78" s="32">
        <f>IF(OR(A78="",C78="",F78&lt;=0),"Da verificare",IF(F78="","",IF(A78="","","Registrata")))</f>
        <v/>
      </c>
      <c r="R78" s="32">
        <f>IF(B78="Acquisto",F78,IF(B78="Vendita",-F78,0))</f>
        <v/>
      </c>
    </row>
    <row r="79" ht="18" customHeight="1">
      <c r="A79" s="21" t="n"/>
      <c r="B79" s="21" t="n"/>
      <c r="C79" s="21" t="n"/>
      <c r="D79" s="21" t="n"/>
      <c r="E79" s="21" t="n"/>
      <c r="F79" s="21" t="n"/>
      <c r="G79" s="21" t="n"/>
      <c r="H79" s="21" t="n"/>
      <c r="I79" s="21" t="n"/>
      <c r="J79" s="21" t="n"/>
      <c r="K79" s="25">
        <f>IF(F79="","",F79*G79)</f>
        <v/>
      </c>
      <c r="L79" s="25">
        <f>IF(K79="","",K79*J79)</f>
        <v/>
      </c>
      <c r="M79" s="21" t="n"/>
      <c r="N79" s="21" t="n"/>
      <c r="O79" s="21" t="n"/>
      <c r="P79" s="29">
        <f>IFERROR(IF(A79="","","OP"&amp;TEXT(A79,"YYYYMMDD")&amp;"-"&amp;ROW()),"")</f>
        <v/>
      </c>
      <c r="Q79" s="29">
        <f>IF(OR(A79="",C79="",F79&lt;=0),"Da verificare",IF(F79="","",IF(A79="","","Registrata")))</f>
        <v/>
      </c>
      <c r="R79" s="29">
        <f>IF(B79="Acquisto",F79,IF(B79="Vendita",-F79,0))</f>
        <v/>
      </c>
    </row>
    <row r="80" ht="18" customHeight="1">
      <c r="A80" s="21" t="n"/>
      <c r="B80" s="21" t="n"/>
      <c r="C80" s="21" t="n"/>
      <c r="D80" s="21" t="n"/>
      <c r="E80" s="21" t="n"/>
      <c r="F80" s="21" t="n"/>
      <c r="G80" s="21" t="n"/>
      <c r="H80" s="21" t="n"/>
      <c r="I80" s="21" t="n"/>
      <c r="J80" s="21" t="n"/>
      <c r="K80" s="30">
        <f>IF(F80="","",F80*G80)</f>
        <v/>
      </c>
      <c r="L80" s="30">
        <f>IF(K80="","",K80*J80)</f>
        <v/>
      </c>
      <c r="M80" s="21" t="n"/>
      <c r="N80" s="21" t="n"/>
      <c r="O80" s="21" t="n"/>
      <c r="P80" s="32">
        <f>IFERROR(IF(A80="","","OP"&amp;TEXT(A80,"YYYYMMDD")&amp;"-"&amp;ROW()),"")</f>
        <v/>
      </c>
      <c r="Q80" s="32">
        <f>IF(OR(A80="",C80="",F80&lt;=0),"Da verificare",IF(F80="","",IF(A80="","","Registrata")))</f>
        <v/>
      </c>
      <c r="R80" s="32">
        <f>IF(B80="Acquisto",F80,IF(B80="Vendita",-F80,0))</f>
        <v/>
      </c>
    </row>
    <row r="81" ht="18" customHeight="1">
      <c r="A81" s="21" t="n"/>
      <c r="B81" s="21" t="n"/>
      <c r="C81" s="21" t="n"/>
      <c r="D81" s="21" t="n"/>
      <c r="E81" s="21" t="n"/>
      <c r="F81" s="21" t="n"/>
      <c r="G81" s="21" t="n"/>
      <c r="H81" s="21" t="n"/>
      <c r="I81" s="21" t="n"/>
      <c r="J81" s="21" t="n"/>
      <c r="K81" s="25">
        <f>IF(F81="","",F81*G81)</f>
        <v/>
      </c>
      <c r="L81" s="25">
        <f>IF(K81="","",K81*J81)</f>
        <v/>
      </c>
      <c r="M81" s="21" t="n"/>
      <c r="N81" s="21" t="n"/>
      <c r="O81" s="21" t="n"/>
      <c r="P81" s="29">
        <f>IFERROR(IF(A81="","","OP"&amp;TEXT(A81,"YYYYMMDD")&amp;"-"&amp;ROW()),"")</f>
        <v/>
      </c>
      <c r="Q81" s="29">
        <f>IF(OR(A81="",C81="",F81&lt;=0),"Da verificare",IF(F81="","",IF(A81="","","Registrata")))</f>
        <v/>
      </c>
      <c r="R81" s="29">
        <f>IF(B81="Acquisto",F81,IF(B81="Vendita",-F81,0))</f>
        <v/>
      </c>
    </row>
    <row r="82" ht="18" customHeight="1">
      <c r="A82" s="21" t="n"/>
      <c r="B82" s="21" t="n"/>
      <c r="C82" s="21" t="n"/>
      <c r="D82" s="21" t="n"/>
      <c r="E82" s="21" t="n"/>
      <c r="F82" s="21" t="n"/>
      <c r="G82" s="21" t="n"/>
      <c r="H82" s="21" t="n"/>
      <c r="I82" s="21" t="n"/>
      <c r="J82" s="21" t="n"/>
      <c r="K82" s="30">
        <f>IF(F82="","",F82*G82)</f>
        <v/>
      </c>
      <c r="L82" s="30">
        <f>IF(K82="","",K82*J82)</f>
        <v/>
      </c>
      <c r="M82" s="21" t="n"/>
      <c r="N82" s="21" t="n"/>
      <c r="O82" s="21" t="n"/>
      <c r="P82" s="32">
        <f>IFERROR(IF(A82="","","OP"&amp;TEXT(A82,"YYYYMMDD")&amp;"-"&amp;ROW()),"")</f>
        <v/>
      </c>
      <c r="Q82" s="32">
        <f>IF(OR(A82="",C82="",F82&lt;=0),"Da verificare",IF(F82="","",IF(A82="","","Registrata")))</f>
        <v/>
      </c>
      <c r="R82" s="32">
        <f>IF(B82="Acquisto",F82,IF(B82="Vendita",-F82,0))</f>
        <v/>
      </c>
    </row>
    <row r="83" ht="18" customHeight="1">
      <c r="A83" s="21" t="n"/>
      <c r="B83" s="21" t="n"/>
      <c r="C83" s="21" t="n"/>
      <c r="D83" s="21" t="n"/>
      <c r="E83" s="21" t="n"/>
      <c r="F83" s="21" t="n"/>
      <c r="G83" s="21" t="n"/>
      <c r="H83" s="21" t="n"/>
      <c r="I83" s="21" t="n"/>
      <c r="J83" s="21" t="n"/>
      <c r="K83" s="25">
        <f>IF(F83="","",F83*G83)</f>
        <v/>
      </c>
      <c r="L83" s="25">
        <f>IF(K83="","",K83*J83)</f>
        <v/>
      </c>
      <c r="M83" s="21" t="n"/>
      <c r="N83" s="21" t="n"/>
      <c r="O83" s="21" t="n"/>
      <c r="P83" s="29">
        <f>IFERROR(IF(A83="","","OP"&amp;TEXT(A83,"YYYYMMDD")&amp;"-"&amp;ROW()),"")</f>
        <v/>
      </c>
      <c r="Q83" s="29">
        <f>IF(OR(A83="",C83="",F83&lt;=0),"Da verificare",IF(F83="","",IF(A83="","","Registrata")))</f>
        <v/>
      </c>
      <c r="R83" s="29">
        <f>IF(B83="Acquisto",F83,IF(B83="Vendita",-F83,0))</f>
        <v/>
      </c>
    </row>
    <row r="84" ht="18" customHeight="1">
      <c r="A84" s="21" t="n"/>
      <c r="B84" s="21" t="n"/>
      <c r="C84" s="21" t="n"/>
      <c r="D84" s="21" t="n"/>
      <c r="E84" s="21" t="n"/>
      <c r="F84" s="21" t="n"/>
      <c r="G84" s="21" t="n"/>
      <c r="H84" s="21" t="n"/>
      <c r="I84" s="21" t="n"/>
      <c r="J84" s="21" t="n"/>
      <c r="K84" s="30">
        <f>IF(F84="","",F84*G84)</f>
        <v/>
      </c>
      <c r="L84" s="30">
        <f>IF(K84="","",K84*J84)</f>
        <v/>
      </c>
      <c r="M84" s="21" t="n"/>
      <c r="N84" s="21" t="n"/>
      <c r="O84" s="21" t="n"/>
      <c r="P84" s="32">
        <f>IFERROR(IF(A84="","","OP"&amp;TEXT(A84,"YYYYMMDD")&amp;"-"&amp;ROW()),"")</f>
        <v/>
      </c>
      <c r="Q84" s="32">
        <f>IF(OR(A84="",C84="",F84&lt;=0),"Da verificare",IF(F84="","",IF(A84="","","Registrata")))</f>
        <v/>
      </c>
      <c r="R84" s="32">
        <f>IF(B84="Acquisto",F84,IF(B84="Vendita",-F84,0))</f>
        <v/>
      </c>
    </row>
    <row r="85" ht="18" customHeight="1">
      <c r="A85" s="21" t="n"/>
      <c r="B85" s="21" t="n"/>
      <c r="C85" s="21" t="n"/>
      <c r="D85" s="21" t="n"/>
      <c r="E85" s="21" t="n"/>
      <c r="F85" s="21" t="n"/>
      <c r="G85" s="21" t="n"/>
      <c r="H85" s="21" t="n"/>
      <c r="I85" s="21" t="n"/>
      <c r="J85" s="21" t="n"/>
      <c r="K85" s="25">
        <f>IF(F85="","",F85*G85)</f>
        <v/>
      </c>
      <c r="L85" s="25">
        <f>IF(K85="","",K85*J85)</f>
        <v/>
      </c>
      <c r="M85" s="21" t="n"/>
      <c r="N85" s="21" t="n"/>
      <c r="O85" s="21" t="n"/>
      <c r="P85" s="29">
        <f>IFERROR(IF(A85="","","OP"&amp;TEXT(A85,"YYYYMMDD")&amp;"-"&amp;ROW()),"")</f>
        <v/>
      </c>
      <c r="Q85" s="29">
        <f>IF(OR(A85="",C85="",F85&lt;=0),"Da verificare",IF(F85="","",IF(A85="","","Registrata")))</f>
        <v/>
      </c>
      <c r="R85" s="29">
        <f>IF(B85="Acquisto",F85,IF(B85="Vendita",-F85,0))</f>
        <v/>
      </c>
    </row>
    <row r="86" ht="18" customHeight="1">
      <c r="A86" s="21" t="n"/>
      <c r="B86" s="21" t="n"/>
      <c r="C86" s="21" t="n"/>
      <c r="D86" s="21" t="n"/>
      <c r="E86" s="21" t="n"/>
      <c r="F86" s="21" t="n"/>
      <c r="G86" s="21" t="n"/>
      <c r="H86" s="21" t="n"/>
      <c r="I86" s="21" t="n"/>
      <c r="J86" s="21" t="n"/>
      <c r="K86" s="30">
        <f>IF(F86="","",F86*G86)</f>
        <v/>
      </c>
      <c r="L86" s="30">
        <f>IF(K86="","",K86*J86)</f>
        <v/>
      </c>
      <c r="M86" s="21" t="n"/>
      <c r="N86" s="21" t="n"/>
      <c r="O86" s="21" t="n"/>
      <c r="P86" s="32">
        <f>IFERROR(IF(A86="","","OP"&amp;TEXT(A86,"YYYYMMDD")&amp;"-"&amp;ROW()),"")</f>
        <v/>
      </c>
      <c r="Q86" s="32">
        <f>IF(OR(A86="",C86="",F86&lt;=0),"Da verificare",IF(F86="","",IF(A86="","","Registrata")))</f>
        <v/>
      </c>
      <c r="R86" s="32">
        <f>IF(B86="Acquisto",F86,IF(B86="Vendita",-F86,0))</f>
        <v/>
      </c>
    </row>
    <row r="87" ht="18" customHeight="1">
      <c r="A87" s="21" t="n"/>
      <c r="B87" s="21" t="n"/>
      <c r="C87" s="21" t="n"/>
      <c r="D87" s="21" t="n"/>
      <c r="E87" s="21" t="n"/>
      <c r="F87" s="21" t="n"/>
      <c r="G87" s="21" t="n"/>
      <c r="H87" s="21" t="n"/>
      <c r="I87" s="21" t="n"/>
      <c r="J87" s="21" t="n"/>
      <c r="K87" s="25">
        <f>IF(F87="","",F87*G87)</f>
        <v/>
      </c>
      <c r="L87" s="25">
        <f>IF(K87="","",K87*J87)</f>
        <v/>
      </c>
      <c r="M87" s="21" t="n"/>
      <c r="N87" s="21" t="n"/>
      <c r="O87" s="21" t="n"/>
      <c r="P87" s="29">
        <f>IFERROR(IF(A87="","","OP"&amp;TEXT(A87,"YYYYMMDD")&amp;"-"&amp;ROW()),"")</f>
        <v/>
      </c>
      <c r="Q87" s="29">
        <f>IF(OR(A87="",C87="",F87&lt;=0),"Da verificare",IF(F87="","",IF(A87="","","Registrata")))</f>
        <v/>
      </c>
      <c r="R87" s="29">
        <f>IF(B87="Acquisto",F87,IF(B87="Vendita",-F87,0))</f>
        <v/>
      </c>
    </row>
    <row r="88" ht="18" customHeight="1">
      <c r="A88" s="21" t="n"/>
      <c r="B88" s="21" t="n"/>
      <c r="C88" s="21" t="n"/>
      <c r="D88" s="21" t="n"/>
      <c r="E88" s="21" t="n"/>
      <c r="F88" s="21" t="n"/>
      <c r="G88" s="21" t="n"/>
      <c r="H88" s="21" t="n"/>
      <c r="I88" s="21" t="n"/>
      <c r="J88" s="21" t="n"/>
      <c r="K88" s="30">
        <f>IF(F88="","",F88*G88)</f>
        <v/>
      </c>
      <c r="L88" s="30">
        <f>IF(K88="","",K88*J88)</f>
        <v/>
      </c>
      <c r="M88" s="21" t="n"/>
      <c r="N88" s="21" t="n"/>
      <c r="O88" s="21" t="n"/>
      <c r="P88" s="32">
        <f>IFERROR(IF(A88="","","OP"&amp;TEXT(A88,"YYYYMMDD")&amp;"-"&amp;ROW()),"")</f>
        <v/>
      </c>
      <c r="Q88" s="32">
        <f>IF(OR(A88="",C88="",F88&lt;=0),"Da verificare",IF(F88="","",IF(A88="","","Registrata")))</f>
        <v/>
      </c>
      <c r="R88" s="32">
        <f>IF(B88="Acquisto",F88,IF(B88="Vendita",-F88,0))</f>
        <v/>
      </c>
    </row>
    <row r="89" ht="18" customHeight="1">
      <c r="A89" s="21" t="n"/>
      <c r="B89" s="21" t="n"/>
      <c r="C89" s="21" t="n"/>
      <c r="D89" s="21" t="n"/>
      <c r="E89" s="21" t="n"/>
      <c r="F89" s="21" t="n"/>
      <c r="G89" s="21" t="n"/>
      <c r="H89" s="21" t="n"/>
      <c r="I89" s="21" t="n"/>
      <c r="J89" s="21" t="n"/>
      <c r="K89" s="25">
        <f>IF(F89="","",F89*G89)</f>
        <v/>
      </c>
      <c r="L89" s="25">
        <f>IF(K89="","",K89*J89)</f>
        <v/>
      </c>
      <c r="M89" s="21" t="n"/>
      <c r="N89" s="21" t="n"/>
      <c r="O89" s="21" t="n"/>
      <c r="P89" s="29">
        <f>IFERROR(IF(A89="","","OP"&amp;TEXT(A89,"YYYYMMDD")&amp;"-"&amp;ROW()),"")</f>
        <v/>
      </c>
      <c r="Q89" s="29">
        <f>IF(OR(A89="",C89="",F89&lt;=0),"Da verificare",IF(F89="","",IF(A89="","","Registrata")))</f>
        <v/>
      </c>
      <c r="R89" s="29">
        <f>IF(B89="Acquisto",F89,IF(B89="Vendita",-F89,0))</f>
        <v/>
      </c>
    </row>
    <row r="90" ht="18" customHeight="1">
      <c r="A90" s="21" t="n"/>
      <c r="B90" s="21" t="n"/>
      <c r="C90" s="21" t="n"/>
      <c r="D90" s="21" t="n"/>
      <c r="E90" s="21" t="n"/>
      <c r="F90" s="21" t="n"/>
      <c r="G90" s="21" t="n"/>
      <c r="H90" s="21" t="n"/>
      <c r="I90" s="21" t="n"/>
      <c r="J90" s="21" t="n"/>
      <c r="K90" s="30">
        <f>IF(F90="","",F90*G90)</f>
        <v/>
      </c>
      <c r="L90" s="30">
        <f>IF(K90="","",K90*J90)</f>
        <v/>
      </c>
      <c r="M90" s="21" t="n"/>
      <c r="N90" s="21" t="n"/>
      <c r="O90" s="21" t="n"/>
      <c r="P90" s="32">
        <f>IFERROR(IF(A90="","","OP"&amp;TEXT(A90,"YYYYMMDD")&amp;"-"&amp;ROW()),"")</f>
        <v/>
      </c>
      <c r="Q90" s="32">
        <f>IF(OR(A90="",C90="",F90&lt;=0),"Da verificare",IF(F90="","",IF(A90="","","Registrata")))</f>
        <v/>
      </c>
      <c r="R90" s="32">
        <f>IF(B90="Acquisto",F90,IF(B90="Vendita",-F90,0))</f>
        <v/>
      </c>
    </row>
    <row r="91" ht="18" customHeight="1">
      <c r="A91" s="21" t="n"/>
      <c r="B91" s="21" t="n"/>
      <c r="C91" s="21" t="n"/>
      <c r="D91" s="21" t="n"/>
      <c r="E91" s="21" t="n"/>
      <c r="F91" s="21" t="n"/>
      <c r="G91" s="21" t="n"/>
      <c r="H91" s="21" t="n"/>
      <c r="I91" s="21" t="n"/>
      <c r="J91" s="21" t="n"/>
      <c r="K91" s="25">
        <f>IF(F91="","",F91*G91)</f>
        <v/>
      </c>
      <c r="L91" s="25">
        <f>IF(K91="","",K91*J91)</f>
        <v/>
      </c>
      <c r="M91" s="21" t="n"/>
      <c r="N91" s="21" t="n"/>
      <c r="O91" s="21" t="n"/>
      <c r="P91" s="29">
        <f>IFERROR(IF(A91="","","OP"&amp;TEXT(A91,"YYYYMMDD")&amp;"-"&amp;ROW()),"")</f>
        <v/>
      </c>
      <c r="Q91" s="29">
        <f>IF(OR(A91="",C91="",F91&lt;=0),"Da verificare",IF(F91="","",IF(A91="","","Registrata")))</f>
        <v/>
      </c>
      <c r="R91" s="29">
        <f>IF(B91="Acquisto",F91,IF(B91="Vendita",-F91,0))</f>
        <v/>
      </c>
    </row>
    <row r="92" ht="18" customHeight="1">
      <c r="A92" s="21" t="n"/>
      <c r="B92" s="21" t="n"/>
      <c r="C92" s="21" t="n"/>
      <c r="D92" s="21" t="n"/>
      <c r="E92" s="21" t="n"/>
      <c r="F92" s="21" t="n"/>
      <c r="G92" s="21" t="n"/>
      <c r="H92" s="21" t="n"/>
      <c r="I92" s="21" t="n"/>
      <c r="J92" s="21" t="n"/>
      <c r="K92" s="30">
        <f>IF(F92="","",F92*G92)</f>
        <v/>
      </c>
      <c r="L92" s="30">
        <f>IF(K92="","",K92*J92)</f>
        <v/>
      </c>
      <c r="M92" s="21" t="n"/>
      <c r="N92" s="21" t="n"/>
      <c r="O92" s="21" t="n"/>
      <c r="P92" s="32">
        <f>IFERROR(IF(A92="","","OP"&amp;TEXT(A92,"YYYYMMDD")&amp;"-"&amp;ROW()),"")</f>
        <v/>
      </c>
      <c r="Q92" s="32">
        <f>IF(OR(A92="",C92="",F92&lt;=0),"Da verificare",IF(F92="","",IF(A92="","","Registrata")))</f>
        <v/>
      </c>
      <c r="R92" s="32">
        <f>IF(B92="Acquisto",F92,IF(B92="Vendita",-F92,0))</f>
        <v/>
      </c>
    </row>
    <row r="93" ht="18" customHeight="1">
      <c r="A93" s="21" t="n"/>
      <c r="B93" s="21" t="n"/>
      <c r="C93" s="21" t="n"/>
      <c r="D93" s="21" t="n"/>
      <c r="E93" s="21" t="n"/>
      <c r="F93" s="21" t="n"/>
      <c r="G93" s="21" t="n"/>
      <c r="H93" s="21" t="n"/>
      <c r="I93" s="21" t="n"/>
      <c r="J93" s="21" t="n"/>
      <c r="K93" s="25">
        <f>IF(F93="","",F93*G93)</f>
        <v/>
      </c>
      <c r="L93" s="25">
        <f>IF(K93="","",K93*J93)</f>
        <v/>
      </c>
      <c r="M93" s="21" t="n"/>
      <c r="N93" s="21" t="n"/>
      <c r="O93" s="21" t="n"/>
      <c r="P93" s="29">
        <f>IFERROR(IF(A93="","","OP"&amp;TEXT(A93,"YYYYMMDD")&amp;"-"&amp;ROW()),"")</f>
        <v/>
      </c>
      <c r="Q93" s="29">
        <f>IF(OR(A93="",C93="",F93&lt;=0),"Da verificare",IF(F93="","",IF(A93="","","Registrata")))</f>
        <v/>
      </c>
      <c r="R93" s="29">
        <f>IF(B93="Acquisto",F93,IF(B93="Vendita",-F93,0))</f>
        <v/>
      </c>
    </row>
    <row r="94" ht="18" customHeight="1">
      <c r="A94" s="21" t="n"/>
      <c r="B94" s="21" t="n"/>
      <c r="C94" s="21" t="n"/>
      <c r="D94" s="21" t="n"/>
      <c r="E94" s="21" t="n"/>
      <c r="F94" s="21" t="n"/>
      <c r="G94" s="21" t="n"/>
      <c r="H94" s="21" t="n"/>
      <c r="I94" s="21" t="n"/>
      <c r="J94" s="21" t="n"/>
      <c r="K94" s="30">
        <f>IF(F94="","",F94*G94)</f>
        <v/>
      </c>
      <c r="L94" s="30">
        <f>IF(K94="","",K94*J94)</f>
        <v/>
      </c>
      <c r="M94" s="21" t="n"/>
      <c r="N94" s="21" t="n"/>
      <c r="O94" s="21" t="n"/>
      <c r="P94" s="32">
        <f>IFERROR(IF(A94="","","OP"&amp;TEXT(A94,"YYYYMMDD")&amp;"-"&amp;ROW()),"")</f>
        <v/>
      </c>
      <c r="Q94" s="32">
        <f>IF(OR(A94="",C94="",F94&lt;=0),"Da verificare",IF(F94="","",IF(A94="","","Registrata")))</f>
        <v/>
      </c>
      <c r="R94" s="32">
        <f>IF(B94="Acquisto",F94,IF(B94="Vendita",-F94,0))</f>
        <v/>
      </c>
    </row>
    <row r="95" ht="18" customHeight="1">
      <c r="A95" s="21" t="n"/>
      <c r="B95" s="21" t="n"/>
      <c r="C95" s="21" t="n"/>
      <c r="D95" s="21" t="n"/>
      <c r="E95" s="21" t="n"/>
      <c r="F95" s="21" t="n"/>
      <c r="G95" s="21" t="n"/>
      <c r="H95" s="21" t="n"/>
      <c r="I95" s="21" t="n"/>
      <c r="J95" s="21" t="n"/>
      <c r="K95" s="25">
        <f>IF(F95="","",F95*G95)</f>
        <v/>
      </c>
      <c r="L95" s="25">
        <f>IF(K95="","",K95*J95)</f>
        <v/>
      </c>
      <c r="M95" s="21" t="n"/>
      <c r="N95" s="21" t="n"/>
      <c r="O95" s="21" t="n"/>
      <c r="P95" s="29">
        <f>IFERROR(IF(A95="","","OP"&amp;TEXT(A95,"YYYYMMDD")&amp;"-"&amp;ROW()),"")</f>
        <v/>
      </c>
      <c r="Q95" s="29">
        <f>IF(OR(A95="",C95="",F95&lt;=0),"Da verificare",IF(F95="","",IF(A95="","","Registrata")))</f>
        <v/>
      </c>
      <c r="R95" s="29">
        <f>IF(B95="Acquisto",F95,IF(B95="Vendita",-F95,0))</f>
        <v/>
      </c>
    </row>
    <row r="96" ht="18" customHeight="1">
      <c r="A96" s="21" t="n"/>
      <c r="B96" s="21" t="n"/>
      <c r="C96" s="21" t="n"/>
      <c r="D96" s="21" t="n"/>
      <c r="E96" s="21" t="n"/>
      <c r="F96" s="21" t="n"/>
      <c r="G96" s="21" t="n"/>
      <c r="H96" s="21" t="n"/>
      <c r="I96" s="21" t="n"/>
      <c r="J96" s="21" t="n"/>
      <c r="K96" s="30">
        <f>IF(F96="","",F96*G96)</f>
        <v/>
      </c>
      <c r="L96" s="30">
        <f>IF(K96="","",K96*J96)</f>
        <v/>
      </c>
      <c r="M96" s="21" t="n"/>
      <c r="N96" s="21" t="n"/>
      <c r="O96" s="21" t="n"/>
      <c r="P96" s="32">
        <f>IFERROR(IF(A96="","","OP"&amp;TEXT(A96,"YYYYMMDD")&amp;"-"&amp;ROW()),"")</f>
        <v/>
      </c>
      <c r="Q96" s="32">
        <f>IF(OR(A96="",C96="",F96&lt;=0),"Da verificare",IF(F96="","",IF(A96="","","Registrata")))</f>
        <v/>
      </c>
      <c r="R96" s="32">
        <f>IF(B96="Acquisto",F96,IF(B96="Vendita",-F96,0))</f>
        <v/>
      </c>
    </row>
    <row r="97" ht="18" customHeight="1">
      <c r="A97" s="21" t="n"/>
      <c r="B97" s="21" t="n"/>
      <c r="C97" s="21" t="n"/>
      <c r="D97" s="21" t="n"/>
      <c r="E97" s="21" t="n"/>
      <c r="F97" s="21" t="n"/>
      <c r="G97" s="21" t="n"/>
      <c r="H97" s="21" t="n"/>
      <c r="I97" s="21" t="n"/>
      <c r="J97" s="21" t="n"/>
      <c r="K97" s="25">
        <f>IF(F97="","",F97*G97)</f>
        <v/>
      </c>
      <c r="L97" s="25">
        <f>IF(K97="","",K97*J97)</f>
        <v/>
      </c>
      <c r="M97" s="21" t="n"/>
      <c r="N97" s="21" t="n"/>
      <c r="O97" s="21" t="n"/>
      <c r="P97" s="29">
        <f>IFERROR(IF(A97="","","OP"&amp;TEXT(A97,"YYYYMMDD")&amp;"-"&amp;ROW()),"")</f>
        <v/>
      </c>
      <c r="Q97" s="29">
        <f>IF(OR(A97="",C97="",F97&lt;=0),"Da verificare",IF(F97="","",IF(A97="","","Registrata")))</f>
        <v/>
      </c>
      <c r="R97" s="29">
        <f>IF(B97="Acquisto",F97,IF(B97="Vendita",-F97,0))</f>
        <v/>
      </c>
    </row>
    <row r="98" ht="18" customHeight="1">
      <c r="A98" s="21" t="n"/>
      <c r="B98" s="21" t="n"/>
      <c r="C98" s="21" t="n"/>
      <c r="D98" s="21" t="n"/>
      <c r="E98" s="21" t="n"/>
      <c r="F98" s="21" t="n"/>
      <c r="G98" s="21" t="n"/>
      <c r="H98" s="21" t="n"/>
      <c r="I98" s="21" t="n"/>
      <c r="J98" s="21" t="n"/>
      <c r="K98" s="30">
        <f>IF(F98="","",F98*G98)</f>
        <v/>
      </c>
      <c r="L98" s="30">
        <f>IF(K98="","",K98*J98)</f>
        <v/>
      </c>
      <c r="M98" s="21" t="n"/>
      <c r="N98" s="21" t="n"/>
      <c r="O98" s="21" t="n"/>
      <c r="P98" s="32">
        <f>IFERROR(IF(A98="","","OP"&amp;TEXT(A98,"YYYYMMDD")&amp;"-"&amp;ROW()),"")</f>
        <v/>
      </c>
      <c r="Q98" s="32">
        <f>IF(OR(A98="",C98="",F98&lt;=0),"Da verificare",IF(F98="","",IF(A98="","","Registrata")))</f>
        <v/>
      </c>
      <c r="R98" s="32">
        <f>IF(B98="Acquisto",F98,IF(B98="Vendita",-F98,0))</f>
        <v/>
      </c>
    </row>
    <row r="99" ht="18" customHeight="1">
      <c r="A99" s="21" t="n"/>
      <c r="B99" s="21" t="n"/>
      <c r="C99" s="21" t="n"/>
      <c r="D99" s="21" t="n"/>
      <c r="E99" s="21" t="n"/>
      <c r="F99" s="21" t="n"/>
      <c r="G99" s="21" t="n"/>
      <c r="H99" s="21" t="n"/>
      <c r="I99" s="21" t="n"/>
      <c r="J99" s="21" t="n"/>
      <c r="K99" s="25">
        <f>IF(F99="","",F99*G99)</f>
        <v/>
      </c>
      <c r="L99" s="25">
        <f>IF(K99="","",K99*J99)</f>
        <v/>
      </c>
      <c r="M99" s="21" t="n"/>
      <c r="N99" s="21" t="n"/>
      <c r="O99" s="21" t="n"/>
      <c r="P99" s="29">
        <f>IFERROR(IF(A99="","","OP"&amp;TEXT(A99,"YYYYMMDD")&amp;"-"&amp;ROW()),"")</f>
        <v/>
      </c>
      <c r="Q99" s="29">
        <f>IF(OR(A99="",C99="",F99&lt;=0),"Da verificare",IF(F99="","",IF(A99="","","Registrata")))</f>
        <v/>
      </c>
      <c r="R99" s="29">
        <f>IF(B99="Acquisto",F99,IF(B99="Vendita",-F99,0))</f>
        <v/>
      </c>
    </row>
    <row r="100" ht="18" customHeight="1">
      <c r="A100" s="21" t="n"/>
      <c r="B100" s="21" t="n"/>
      <c r="C100" s="21" t="n"/>
      <c r="D100" s="21" t="n"/>
      <c r="E100" s="21" t="n"/>
      <c r="F100" s="21" t="n"/>
      <c r="G100" s="21" t="n"/>
      <c r="H100" s="21" t="n"/>
      <c r="I100" s="21" t="n"/>
      <c r="J100" s="21" t="n"/>
      <c r="K100" s="30">
        <f>IF(F100="","",F100*G100)</f>
        <v/>
      </c>
      <c r="L100" s="30">
        <f>IF(K100="","",K100*J100)</f>
        <v/>
      </c>
      <c r="M100" s="21" t="n"/>
      <c r="N100" s="21" t="n"/>
      <c r="O100" s="21" t="n"/>
      <c r="P100" s="32">
        <f>IFERROR(IF(A100="","","OP"&amp;TEXT(A100,"YYYYMMDD")&amp;"-"&amp;ROW()),"")</f>
        <v/>
      </c>
      <c r="Q100" s="32">
        <f>IF(OR(A100="",C100="",F100&lt;=0),"Da verificare",IF(F100="","",IF(A100="","","Registrata")))</f>
        <v/>
      </c>
      <c r="R100" s="32">
        <f>IF(B100="Acquisto",F100,IF(B100="Vendita",-F100,0))</f>
        <v/>
      </c>
    </row>
  </sheetData>
  <mergeCells count="2">
    <mergeCell ref="A2:R2"/>
    <mergeCell ref="A3:R3"/>
  </mergeCells>
  <conditionalFormatting sqref="Q5:Q1000">
    <cfRule type="expression" priority="1" dxfId="0">
      <formula>Q5="Da verificare"</formula>
    </cfRule>
    <cfRule type="expression" priority="2" dxfId="1">
      <formula>Q5="Registrata"</formula>
    </cfRule>
  </conditionalFormatting>
  <dataValidations count="7">
    <dataValidation sqref="B5:B1000" showErrorMessage="1" showInputMessage="1" allowBlank="1" type="list">
      <formula1>"Acquisto,Vendita,Dividendo,Cedola,Split,Raggruppamento"</formula1>
    </dataValidation>
    <dataValidation sqref="E5:E1000" showErrorMessage="1" showInputMessage="1" allowBlank="1" type="list">
      <formula1>"Borsa Italiana,NASDAQ,NYSE,XETRA,Euronext,Altro"</formula1>
    </dataValidation>
    <dataValidation sqref="I5:I1000" showErrorMessage="1" showInputMessage="1" allowBlank="1" type="list">
      <formula1>"EUR,USD,CHF,GBP"</formula1>
    </dataValidation>
    <dataValidation sqref="F5:F1000" showErrorMessage="1" showInputMessage="1" allowBlank="1" errorTitle="Quantità non valida" error="Inserire un numero intero &gt;= 0" type="whole" operator="greaterThanOrEqual">
      <formula1>0</formula1>
    </dataValidation>
    <dataValidation sqref="G5:G1000" showErrorMessage="1" showInputMessage="1" allowBlank="1" type="decimal" operator="greaterThanOrEqual">
      <formula1>0</formula1>
    </dataValidation>
    <dataValidation sqref="H5:H1000" showErrorMessage="1" showInputMessage="1" allowBlank="1" type="decimal" operator="greaterThanOrEqual">
      <formula1>0</formula1>
    </dataValidation>
    <dataValidation sqref="J5:J1000" showErrorMessage="1" showInputMessage="1" allowBlank="1" type="decimal" operator="greaterThan">
      <formula1>0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2:P20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0" customWidth="1" min="1" max="1"/>
    <col width="16" customWidth="1" min="2" max="2"/>
    <col width="15" customWidth="1" min="3" max="3"/>
    <col width="13" customWidth="1" min="4" max="4"/>
    <col width="16" customWidth="1" min="5" max="5"/>
    <col width="14" customWidth="1" min="6" max="6"/>
    <col width="16" customWidth="1" min="7" max="7"/>
    <col width="16" customWidth="1" min="8" max="8"/>
    <col width="16" customWidth="1" min="9" max="9"/>
    <col width="12" customWidth="1" min="10" max="10"/>
    <col width="16" customWidth="1" min="11" max="11"/>
    <col width="15" customWidth="1" min="12" max="12"/>
    <col width="16" customWidth="1" min="13" max="13"/>
    <col width="12" customWidth="1" min="14" max="14"/>
    <col width="16" customWidth="1" min="15" max="15"/>
    <col width="14" customWidth="1" min="16" max="16"/>
  </cols>
  <sheetData>
    <row r="1" ht="10" customHeight="1"/>
    <row r="2" ht="40" customHeight="1">
      <c r="A2" s="19" t="inlineStr">
        <is>
          <t>POSIZIONI DI PORTAFOGLIO — RIEPILOGO TITOLI</t>
        </is>
      </c>
    </row>
    <row r="3" ht="24" customHeight="1">
      <c r="A3" s="9" t="inlineStr">
        <is>
          <t>Calcolo automatico da foglio Inserimento  |  Aggiornato al 24/05/2026  |  Aggiornare manualmente 'Prezzo ultimo'</t>
        </is>
      </c>
    </row>
    <row r="4" ht="32" customHeight="1">
      <c r="A4" s="20" t="inlineStr">
        <is>
          <t>Ticker</t>
        </is>
      </c>
      <c r="B4" s="20" t="inlineStr">
        <is>
          <t>ISIN</t>
        </is>
      </c>
      <c r="C4" s="20" t="inlineStr">
        <is>
          <t>Mercato</t>
        </is>
      </c>
      <c r="D4" s="20" t="inlineStr">
        <is>
          <t>Quantità</t>
        </is>
      </c>
      <c r="E4" s="20" t="inlineStr">
        <is>
          <t>Prezzo medio carico</t>
        </is>
      </c>
      <c r="F4" s="20" t="inlineStr">
        <is>
          <t>Prezzo ultimo</t>
        </is>
      </c>
      <c r="G4" s="20" t="inlineStr">
        <is>
          <t>Valore di carico</t>
        </is>
      </c>
      <c r="H4" s="20" t="inlineStr">
        <is>
          <t>Valore corrente</t>
        </is>
      </c>
      <c r="I4" s="20" t="inlineStr">
        <is>
          <t>Plus/Minus (€)</t>
        </is>
      </c>
      <c r="J4" s="20" t="inlineStr">
        <is>
          <t>Plus/Minus %</t>
        </is>
      </c>
      <c r="K4" s="20" t="inlineStr">
        <is>
          <t>Dividendi incassati</t>
        </is>
      </c>
      <c r="L4" s="20" t="inlineStr">
        <is>
          <t>Commissioni tot.</t>
        </is>
      </c>
      <c r="M4" s="20" t="inlineStr">
        <is>
          <t>Rendimento totale</t>
        </is>
      </c>
      <c r="N4" s="20" t="inlineStr">
        <is>
          <t>Peso %</t>
        </is>
      </c>
      <c r="O4" s="20" t="inlineStr">
        <is>
          <t>Alert concentrazione</t>
        </is>
      </c>
      <c r="P4" s="20" t="inlineStr">
        <is>
          <t>Stato posizione</t>
        </is>
      </c>
    </row>
    <row r="5" ht="20" customHeight="1">
      <c r="A5" s="29" t="inlineStr">
        <is>
          <t>ENI</t>
        </is>
      </c>
      <c r="B5" s="29" t="inlineStr">
        <is>
          <t>IT0003132476</t>
        </is>
      </c>
      <c r="C5" s="29" t="inlineStr">
        <is>
          <t>Borsa Italiana</t>
        </is>
      </c>
      <c r="D5" s="33">
        <f>IFERROR(SUMIF(Inserimento!$C:$C,A5,Inserimento!$R:$R),0)</f>
        <v/>
      </c>
      <c r="E5" s="25">
        <f>IFERROR(IF(D5=0,0,SUMPRODUCT((Inserimento!$C$5:$C$1000=A5)*(Inserimento!$B$5:$B$1000="Acquisto")*(Inserimento!$K$5:$K$1000+Inserimento!$H$5:$H$1000))/SUMPRODUCT((Inserimento!$C$5:$C$1000=A5)*(Inserimento!$B$5:$B$1000="Acquisto")*Inserimento!$F$5:$F$1000)),0)</f>
        <v/>
      </c>
      <c r="F5" s="17" t="n">
        <v>14.85</v>
      </c>
      <c r="G5" s="25">
        <f>D5*E5</f>
        <v/>
      </c>
      <c r="H5" s="25">
        <f>D5*F5</f>
        <v/>
      </c>
      <c r="I5" s="25">
        <f>H5-G5</f>
        <v/>
      </c>
      <c r="J5" s="34">
        <f>IF(G5=0,0,I5/G5)</f>
        <v/>
      </c>
      <c r="K5" s="25">
        <f>IFERROR(SUMPRODUCT((Inserimento!$C$5:$C$1000=A5)*(Inserimento!$B$5:$B$1000="Dividendo")*Inserimento!$F$5:$F$1000*Inserimento!$M$5:$M$1000),0)</f>
        <v/>
      </c>
      <c r="L5" s="25">
        <f>IFERROR(SUMIF(Inserimento!$C:$C,A5,Inserimento!$H:$H),0)</f>
        <v/>
      </c>
      <c r="M5" s="25">
        <f>I5+K5-L5</f>
        <v/>
      </c>
      <c r="N5" s="34">
        <f>IF(SUM($H$5:$H$20)=0,0,H5/SUM($H$5:$H$20))</f>
        <v/>
      </c>
      <c r="O5" s="29">
        <f>IF(N5&gt;Parametri!$C$18,"ATTENZIONE","OK")</f>
        <v/>
      </c>
      <c r="P5" s="29">
        <f>IF(D5&lt;=0,"CHIUSA",IF(O5="ATTENZIONE","ATTENZIONE",IF(I5&lt;0,"VERIFICA","OK")))</f>
        <v/>
      </c>
    </row>
    <row r="6" ht="20" customHeight="1">
      <c r="A6" s="32" t="inlineStr">
        <is>
          <t>AAPL</t>
        </is>
      </c>
      <c r="B6" s="32" t="inlineStr">
        <is>
          <t>US0378331005</t>
        </is>
      </c>
      <c r="C6" s="32" t="inlineStr">
        <is>
          <t>NASDAQ</t>
        </is>
      </c>
      <c r="D6" s="35">
        <f>IFERROR(SUMIF(Inserimento!$C:$C,A6,Inserimento!$R:$R),0)</f>
        <v/>
      </c>
      <c r="E6" s="30">
        <f>IFERROR(IF(D6=0,0,SUMPRODUCT((Inserimento!$C$5:$C$1000=A6)*(Inserimento!$B$5:$B$1000="Acquisto")*(Inserimento!$K$5:$K$1000+Inserimento!$H$5:$H$1000))/SUMPRODUCT((Inserimento!$C$5:$C$1000=A6)*(Inserimento!$B$5:$B$1000="Acquisto")*Inserimento!$F$5:$F$1000)),0)</f>
        <v/>
      </c>
      <c r="F6" s="17" t="n">
        <v>190.2</v>
      </c>
      <c r="G6" s="30">
        <f>D6*E6</f>
        <v/>
      </c>
      <c r="H6" s="30">
        <f>D6*F6</f>
        <v/>
      </c>
      <c r="I6" s="30">
        <f>H6-G6</f>
        <v/>
      </c>
      <c r="J6" s="36">
        <f>IF(G6=0,0,I6/G6)</f>
        <v/>
      </c>
      <c r="K6" s="30">
        <f>IFERROR(SUMPRODUCT((Inserimento!$C$5:$C$1000=A6)*(Inserimento!$B$5:$B$1000="Dividendo")*Inserimento!$F$5:$F$1000*Inserimento!$M$5:$M$1000),0)</f>
        <v/>
      </c>
      <c r="L6" s="30">
        <f>IFERROR(SUMIF(Inserimento!$C:$C,A6,Inserimento!$H:$H),0)</f>
        <v/>
      </c>
      <c r="M6" s="30">
        <f>I6+K6-L6</f>
        <v/>
      </c>
      <c r="N6" s="36">
        <f>IF(SUM($H$5:$H$20)=0,0,H6/SUM($H$5:$H$20))</f>
        <v/>
      </c>
      <c r="O6" s="32">
        <f>IF(N6&gt;Parametri!$C$18,"ATTENZIONE","OK")</f>
        <v/>
      </c>
      <c r="P6" s="32">
        <f>IF(D6&lt;=0,"CHIUSA",IF(O6="ATTENZIONE","ATTENZIONE",IF(I6&lt;0,"VERIFICA","OK")))</f>
        <v/>
      </c>
    </row>
    <row r="7" ht="20" customHeight="1">
      <c r="A7" s="29" t="inlineStr">
        <is>
          <t>ENEL</t>
        </is>
      </c>
      <c r="B7" s="29" t="inlineStr">
        <is>
          <t>IT0003128367</t>
        </is>
      </c>
      <c r="C7" s="29" t="inlineStr">
        <is>
          <t>Borsa Italiana</t>
        </is>
      </c>
      <c r="D7" s="33">
        <f>IFERROR(SUMIF(Inserimento!$C:$C,A7,Inserimento!$R:$R),0)</f>
        <v/>
      </c>
      <c r="E7" s="25">
        <f>IFERROR(IF(D7=0,0,SUMPRODUCT((Inserimento!$C$5:$C$1000=A7)*(Inserimento!$B$5:$B$1000="Acquisto")*(Inserimento!$K$5:$K$1000+Inserimento!$H$5:$H$1000))/SUMPRODUCT((Inserimento!$C$5:$C$1000=A7)*(Inserimento!$B$5:$B$1000="Acquisto")*Inserimento!$F$5:$F$1000)),0)</f>
        <v/>
      </c>
      <c r="F7" s="17" t="n">
        <v>6.45</v>
      </c>
      <c r="G7" s="25">
        <f>D7*E7</f>
        <v/>
      </c>
      <c r="H7" s="25">
        <f>D7*F7</f>
        <v/>
      </c>
      <c r="I7" s="25">
        <f>H7-G7</f>
        <v/>
      </c>
      <c r="J7" s="34">
        <f>IF(G7=0,0,I7/G7)</f>
        <v/>
      </c>
      <c r="K7" s="25">
        <f>IFERROR(SUMPRODUCT((Inserimento!$C$5:$C$1000=A7)*(Inserimento!$B$5:$B$1000="Dividendo")*Inserimento!$F$5:$F$1000*Inserimento!$M$5:$M$1000),0)</f>
        <v/>
      </c>
      <c r="L7" s="25">
        <f>IFERROR(SUMIF(Inserimento!$C:$C,A7,Inserimento!$H:$H),0)</f>
        <v/>
      </c>
      <c r="M7" s="25">
        <f>I7+K7-L7</f>
        <v/>
      </c>
      <c r="N7" s="34">
        <f>IF(SUM($H$5:$H$20)=0,0,H7/SUM($H$5:$H$20))</f>
        <v/>
      </c>
      <c r="O7" s="29">
        <f>IF(N7&gt;Parametri!$C$18,"ATTENZIONE","OK")</f>
        <v/>
      </c>
      <c r="P7" s="29">
        <f>IF(D7&lt;=0,"CHIUSA",IF(O7="ATTENZIONE","ATTENZIONE",IF(I7&lt;0,"VERIFICA","OK")))</f>
        <v/>
      </c>
    </row>
    <row r="8" ht="20" customHeight="1">
      <c r="A8" s="32" t="n"/>
      <c r="B8" s="32" t="n"/>
      <c r="C8" s="32" t="n"/>
      <c r="D8" s="32" t="n"/>
      <c r="E8" s="32" t="n"/>
      <c r="F8" s="12" t="n"/>
      <c r="G8" s="32" t="n"/>
      <c r="H8" s="32" t="n"/>
      <c r="I8" s="32" t="n"/>
      <c r="J8" s="32" t="n"/>
      <c r="K8" s="32" t="n"/>
      <c r="L8" s="32" t="n"/>
      <c r="M8" s="32" t="n"/>
      <c r="N8" s="32" t="n"/>
      <c r="O8" s="32" t="n"/>
      <c r="P8" s="32" t="n"/>
    </row>
    <row r="9" ht="20" customHeight="1">
      <c r="A9" s="29" t="n"/>
      <c r="B9" s="29" t="n"/>
      <c r="C9" s="29" t="n"/>
      <c r="D9" s="29" t="n"/>
      <c r="E9" s="29" t="n"/>
      <c r="F9" s="12" t="n"/>
      <c r="G9" s="29" t="n"/>
      <c r="H9" s="29" t="n"/>
      <c r="I9" s="29" t="n"/>
      <c r="J9" s="29" t="n"/>
      <c r="K9" s="29" t="n"/>
      <c r="L9" s="29" t="n"/>
      <c r="M9" s="29" t="n"/>
      <c r="N9" s="29" t="n"/>
      <c r="O9" s="29" t="n"/>
      <c r="P9" s="29" t="n"/>
    </row>
    <row r="10" ht="20" customHeight="1">
      <c r="A10" s="32" t="n"/>
      <c r="B10" s="32" t="n"/>
      <c r="C10" s="32" t="n"/>
      <c r="D10" s="32" t="n"/>
      <c r="E10" s="32" t="n"/>
      <c r="F10" s="12" t="n"/>
      <c r="G10" s="32" t="n"/>
      <c r="H10" s="32" t="n"/>
      <c r="I10" s="32" t="n"/>
      <c r="J10" s="32" t="n"/>
      <c r="K10" s="32" t="n"/>
      <c r="L10" s="32" t="n"/>
      <c r="M10" s="32" t="n"/>
      <c r="N10" s="32" t="n"/>
      <c r="O10" s="32" t="n"/>
      <c r="P10" s="32" t="n"/>
    </row>
    <row r="11" ht="20" customHeight="1">
      <c r="A11" s="29" t="n"/>
      <c r="B11" s="29" t="n"/>
      <c r="C11" s="29" t="n"/>
      <c r="D11" s="29" t="n"/>
      <c r="E11" s="29" t="n"/>
      <c r="F11" s="12" t="n"/>
      <c r="G11" s="29" t="n"/>
      <c r="H11" s="29" t="n"/>
      <c r="I11" s="29" t="n"/>
      <c r="J11" s="29" t="n"/>
      <c r="K11" s="29" t="n"/>
      <c r="L11" s="29" t="n"/>
      <c r="M11" s="29" t="n"/>
      <c r="N11" s="29" t="n"/>
      <c r="O11" s="29" t="n"/>
      <c r="P11" s="29" t="n"/>
    </row>
    <row r="12" ht="20" customHeight="1">
      <c r="A12" s="32" t="n"/>
      <c r="B12" s="32" t="n"/>
      <c r="C12" s="32" t="n"/>
      <c r="D12" s="32" t="n"/>
      <c r="E12" s="32" t="n"/>
      <c r="F12" s="12" t="n"/>
      <c r="G12" s="32" t="n"/>
      <c r="H12" s="32" t="n"/>
      <c r="I12" s="32" t="n"/>
      <c r="J12" s="32" t="n"/>
      <c r="K12" s="32" t="n"/>
      <c r="L12" s="32" t="n"/>
      <c r="M12" s="32" t="n"/>
      <c r="N12" s="32" t="n"/>
      <c r="O12" s="32" t="n"/>
      <c r="P12" s="32" t="n"/>
    </row>
    <row r="13" ht="20" customHeight="1">
      <c r="A13" s="29" t="n"/>
      <c r="B13" s="29" t="n"/>
      <c r="C13" s="29" t="n"/>
      <c r="D13" s="29" t="n"/>
      <c r="E13" s="29" t="n"/>
      <c r="F13" s="12" t="n"/>
      <c r="G13" s="29" t="n"/>
      <c r="H13" s="29" t="n"/>
      <c r="I13" s="29" t="n"/>
      <c r="J13" s="29" t="n"/>
      <c r="K13" s="29" t="n"/>
      <c r="L13" s="29" t="n"/>
      <c r="M13" s="29" t="n"/>
      <c r="N13" s="29" t="n"/>
      <c r="O13" s="29" t="n"/>
      <c r="P13" s="29" t="n"/>
    </row>
    <row r="14" ht="20" customHeight="1">
      <c r="A14" s="32" t="n"/>
      <c r="B14" s="32" t="n"/>
      <c r="C14" s="32" t="n"/>
      <c r="D14" s="32" t="n"/>
      <c r="E14" s="32" t="n"/>
      <c r="F14" s="12" t="n"/>
      <c r="G14" s="32" t="n"/>
      <c r="H14" s="32" t="n"/>
      <c r="I14" s="32" t="n"/>
      <c r="J14" s="32" t="n"/>
      <c r="K14" s="32" t="n"/>
      <c r="L14" s="32" t="n"/>
      <c r="M14" s="32" t="n"/>
      <c r="N14" s="32" t="n"/>
      <c r="O14" s="32" t="n"/>
      <c r="P14" s="32" t="n"/>
    </row>
    <row r="15" ht="20" customHeight="1">
      <c r="A15" s="29" t="n"/>
      <c r="B15" s="29" t="n"/>
      <c r="C15" s="29" t="n"/>
      <c r="D15" s="29" t="n"/>
      <c r="E15" s="29" t="n"/>
      <c r="F15" s="12" t="n"/>
      <c r="G15" s="29" t="n"/>
      <c r="H15" s="29" t="n"/>
      <c r="I15" s="29" t="n"/>
      <c r="J15" s="29" t="n"/>
      <c r="K15" s="29" t="n"/>
      <c r="L15" s="29" t="n"/>
      <c r="M15" s="29" t="n"/>
      <c r="N15" s="29" t="n"/>
      <c r="O15" s="29" t="n"/>
      <c r="P15" s="29" t="n"/>
    </row>
    <row r="16" ht="20" customHeight="1">
      <c r="A16" s="32" t="n"/>
      <c r="B16" s="32" t="n"/>
      <c r="C16" s="32" t="n"/>
      <c r="D16" s="32" t="n"/>
      <c r="E16" s="32" t="n"/>
      <c r="F16" s="12" t="n"/>
      <c r="G16" s="32" t="n"/>
      <c r="H16" s="32" t="n"/>
      <c r="I16" s="32" t="n"/>
      <c r="J16" s="32" t="n"/>
      <c r="K16" s="32" t="n"/>
      <c r="L16" s="32" t="n"/>
      <c r="M16" s="32" t="n"/>
      <c r="N16" s="32" t="n"/>
      <c r="O16" s="32" t="n"/>
      <c r="P16" s="32" t="n"/>
    </row>
    <row r="17" ht="20" customHeight="1">
      <c r="A17" s="29" t="n"/>
      <c r="B17" s="29" t="n"/>
      <c r="C17" s="29" t="n"/>
      <c r="D17" s="29" t="n"/>
      <c r="E17" s="29" t="n"/>
      <c r="F17" s="12" t="n"/>
      <c r="G17" s="29" t="n"/>
      <c r="H17" s="29" t="n"/>
      <c r="I17" s="29" t="n"/>
      <c r="J17" s="29" t="n"/>
      <c r="K17" s="29" t="n"/>
      <c r="L17" s="29" t="n"/>
      <c r="M17" s="29" t="n"/>
      <c r="N17" s="29" t="n"/>
      <c r="O17" s="29" t="n"/>
      <c r="P17" s="29" t="n"/>
    </row>
    <row r="18" ht="20" customHeight="1">
      <c r="A18" s="32" t="n"/>
      <c r="B18" s="32" t="n"/>
      <c r="C18" s="32" t="n"/>
      <c r="D18" s="32" t="n"/>
      <c r="E18" s="32" t="n"/>
      <c r="F18" s="12" t="n"/>
      <c r="G18" s="32" t="n"/>
      <c r="H18" s="32" t="n"/>
      <c r="I18" s="32" t="n"/>
      <c r="J18" s="32" t="n"/>
      <c r="K18" s="32" t="n"/>
      <c r="L18" s="32" t="n"/>
      <c r="M18" s="32" t="n"/>
      <c r="N18" s="32" t="n"/>
      <c r="O18" s="32" t="n"/>
      <c r="P18" s="32" t="n"/>
    </row>
    <row r="19" ht="20" customHeight="1">
      <c r="A19" s="29" t="n"/>
      <c r="B19" s="29" t="n"/>
      <c r="C19" s="29" t="n"/>
      <c r="D19" s="29" t="n"/>
      <c r="E19" s="29" t="n"/>
      <c r="F19" s="12" t="n"/>
      <c r="G19" s="29" t="n"/>
      <c r="H19" s="29" t="n"/>
      <c r="I19" s="29" t="n"/>
      <c r="J19" s="29" t="n"/>
      <c r="K19" s="29" t="n"/>
      <c r="L19" s="29" t="n"/>
      <c r="M19" s="29" t="n"/>
      <c r="N19" s="29" t="n"/>
      <c r="O19" s="29" t="n"/>
      <c r="P19" s="29" t="n"/>
    </row>
    <row r="20" ht="20" customHeight="1">
      <c r="A20" s="32" t="n"/>
      <c r="B20" s="32" t="n"/>
      <c r="C20" s="32" t="n"/>
      <c r="D20" s="32" t="n"/>
      <c r="E20" s="32" t="n"/>
      <c r="F20" s="12" t="n"/>
      <c r="G20" s="32" t="n"/>
      <c r="H20" s="32" t="n"/>
      <c r="I20" s="32" t="n"/>
      <c r="J20" s="32" t="n"/>
      <c r="K20" s="32" t="n"/>
      <c r="L20" s="32" t="n"/>
      <c r="M20" s="32" t="n"/>
      <c r="N20" s="32" t="n"/>
      <c r="O20" s="32" t="n"/>
      <c r="P20" s="32" t="n"/>
    </row>
  </sheetData>
  <mergeCells count="2">
    <mergeCell ref="A2:P2"/>
    <mergeCell ref="A3:P3"/>
  </mergeCells>
  <conditionalFormatting sqref="I5:I20">
    <cfRule type="expression" priority="1" dxfId="2">
      <formula>I5&lt;0</formula>
    </cfRule>
    <cfRule type="expression" priority="2" dxfId="3">
      <formula>I5&gt;0</formula>
    </cfRule>
  </conditionalFormatting>
  <conditionalFormatting sqref="O5:O20">
    <cfRule type="expression" priority="3" dxfId="2">
      <formula>O5="ATTENZIONE"</formula>
    </cfRule>
  </conditionalFormatting>
  <conditionalFormatting sqref="P5:P20">
    <cfRule type="expression" priority="4" dxfId="3">
      <formula>P5="OK"</formula>
    </cfRule>
    <cfRule type="expression" priority="5" dxfId="2">
      <formula>P5="ATTENZIONE"</formula>
    </cfRule>
    <cfRule type="expression" priority="6" dxfId="4">
      <formula>P5="VERIFICA"</formula>
    </cfRule>
  </conditionalFormatting>
  <conditionalFormatting sqref="N5:N20">
    <cfRule type="dataBar" priority="7">
      <dataBar>
        <cfvo type="num" val="0"/>
        <cfvo type="num" val="1"/>
        <color rgb="000F766E"/>
      </dataBar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B2:R3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6" customWidth="1" min="2" max="2"/>
    <col width="18" customWidth="1" min="3" max="3"/>
    <col width="3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4" customWidth="1" min="14" max="14"/>
    <col width="14" customWidth="1" min="15" max="15"/>
    <col width="14" customWidth="1" min="16" max="16"/>
    <col width="14" customWidth="1" min="17" max="17"/>
    <col width="14" customWidth="1" min="18" max="18"/>
    <col width="14" customWidth="1" min="19" max="19"/>
  </cols>
  <sheetData>
    <row r="1" ht="18" customHeight="1"/>
    <row r="2" ht="48" customHeight="1">
      <c r="B2" s="8" t="inlineStr">
        <is>
          <t>DASHBOARD — PORTAFOGLIO AZIONI</t>
        </is>
      </c>
    </row>
    <row r="3" ht="26" customHeight="1">
      <c r="B3" s="9" t="inlineStr">
        <is>
          <t>Vista sintetica del patrimonio investito  |  Dati aggiornati al 24/05/2026</t>
        </is>
      </c>
    </row>
    <row r="4" ht="18" customHeight="1"/>
    <row r="5" ht="22" customHeight="1">
      <c r="B5" s="37" t="inlineStr">
        <is>
          <t>KPI PRINCIPALI</t>
        </is>
      </c>
    </row>
    <row r="6" ht="18" customHeight="1"/>
    <row r="7" ht="28" customHeight="1">
      <c r="B7" s="38" t="inlineStr">
        <is>
          <t>Valore totale portafoglio</t>
        </is>
      </c>
      <c r="E7" s="38" t="inlineStr">
        <is>
          <t>Plus/Minus latente totale</t>
        </is>
      </c>
      <c r="H7" s="38" t="inlineStr">
        <is>
          <t>Dividendi incassati totali</t>
        </is>
      </c>
      <c r="K7" s="38" t="inlineStr">
        <is>
          <t>Rendimento totale</t>
        </is>
      </c>
      <c r="N7" s="38" t="inlineStr">
        <is>
          <t>Numero titoli in portafoglio</t>
        </is>
      </c>
      <c r="Q7" s="38" t="inlineStr">
        <is>
          <t>Rendimento % sul carico</t>
        </is>
      </c>
    </row>
    <row r="8" ht="36" customHeight="1">
      <c r="B8" s="39">
        <f>IFERROR(SUM(Posizioni!$H$5:$H$20),0)</f>
        <v/>
      </c>
      <c r="E8" s="39">
        <f>IFERROR(SUM(Posizioni!$I$5:$I$20),0)</f>
        <v/>
      </c>
      <c r="H8" s="39">
        <f>IFERROR(SUM(Posizioni!$K$5:$K$20),0)</f>
        <v/>
      </c>
      <c r="K8" s="39">
        <f>IFERROR(SUM(Posizioni!$M$5:$M$20),0)</f>
        <v/>
      </c>
      <c r="N8" s="40">
        <f>IFERROR(COUNTA(Posizioni!$A$5:$A$20),0)</f>
        <v/>
      </c>
      <c r="Q8" s="41">
        <f>IFERROR(SUM(Posizioni!$M$5:$M$20)/SUM(Posizioni!$G$5:$G$20),0)</f>
        <v/>
      </c>
    </row>
    <row r="9" ht="18" customHeight="1"/>
    <row r="10" ht="24" customHeight="1">
      <c r="B10" s="42" t="inlineStr">
        <is>
          <t>TOP 5 POSIZIONI PER VALORE CORRENTE</t>
        </is>
      </c>
      <c r="J10" s="42" t="inlineStr">
        <is>
          <t>ULTIME 5 OPERAZIONI</t>
        </is>
      </c>
    </row>
    <row r="11" ht="20" customHeight="1">
      <c r="B11" s="43" t="inlineStr">
        <is>
          <t>Ticker</t>
        </is>
      </c>
      <c r="C11" s="43" t="inlineStr">
        <is>
          <t>Qtà</t>
        </is>
      </c>
      <c r="D11" s="43" t="inlineStr">
        <is>
          <t>Prezzo medio</t>
        </is>
      </c>
      <c r="E11" s="43" t="inlineStr">
        <is>
          <t>Prezzo att.</t>
        </is>
      </c>
      <c r="F11" s="43" t="inlineStr">
        <is>
          <t>Valore corr.</t>
        </is>
      </c>
      <c r="G11" s="43" t="inlineStr">
        <is>
          <t>P/L €</t>
        </is>
      </c>
      <c r="H11" s="43" t="inlineStr">
        <is>
          <t>Peso %</t>
        </is>
      </c>
      <c r="J11" s="43" t="inlineStr">
        <is>
          <t>Data</t>
        </is>
      </c>
      <c r="K11" s="43" t="inlineStr">
        <is>
          <t>Tipo</t>
        </is>
      </c>
      <c r="L11" s="43" t="inlineStr">
        <is>
          <t>Ticker</t>
        </is>
      </c>
      <c r="M11" s="43" t="inlineStr">
        <is>
          <t>Qtà</t>
        </is>
      </c>
      <c r="N11" s="43" t="inlineStr">
        <is>
          <t>Prezzo</t>
        </is>
      </c>
      <c r="O11" s="43" t="inlineStr">
        <is>
          <t>Controv. EUR</t>
        </is>
      </c>
    </row>
    <row r="12" ht="18" customHeight="1">
      <c r="B12" s="44" t="inlineStr">
        <is>
          <t>ENI</t>
        </is>
      </c>
      <c r="C12" s="35">
        <f>Posizioni!D5</f>
        <v/>
      </c>
      <c r="D12" s="30">
        <f>Posizioni!E5</f>
        <v/>
      </c>
      <c r="E12" s="30">
        <f>Posizioni!F5</f>
        <v/>
      </c>
      <c r="F12" s="30">
        <f>Posizioni!H5</f>
        <v/>
      </c>
      <c r="G12" s="30">
        <f>Posizioni!I5</f>
        <v/>
      </c>
      <c r="H12" s="36">
        <f>Posizioni!N5</f>
        <v/>
      </c>
      <c r="J12" s="45">
        <f>Inserimento!A5</f>
        <v/>
      </c>
      <c r="K12" s="44">
        <f>Inserimento!B5</f>
        <v/>
      </c>
      <c r="L12" s="44">
        <f>Inserimento!C5</f>
        <v/>
      </c>
      <c r="M12" s="35">
        <f>Inserimento!F5</f>
        <v/>
      </c>
      <c r="N12" s="30">
        <f>Inserimento!G5</f>
        <v/>
      </c>
      <c r="O12" s="30">
        <f>Inserimento!L5</f>
        <v/>
      </c>
    </row>
    <row r="13" ht="18" customHeight="1">
      <c r="B13" s="46" t="inlineStr">
        <is>
          <t>AAPL</t>
        </is>
      </c>
      <c r="C13" s="33">
        <f>Posizioni!D6</f>
        <v/>
      </c>
      <c r="D13" s="25">
        <f>Posizioni!E6</f>
        <v/>
      </c>
      <c r="E13" s="25">
        <f>Posizioni!F6</f>
        <v/>
      </c>
      <c r="F13" s="25">
        <f>Posizioni!H6</f>
        <v/>
      </c>
      <c r="G13" s="25">
        <f>Posizioni!I6</f>
        <v/>
      </c>
      <c r="H13" s="34">
        <f>Posizioni!N6</f>
        <v/>
      </c>
      <c r="J13" s="47">
        <f>Inserimento!A6</f>
        <v/>
      </c>
      <c r="K13" s="46">
        <f>Inserimento!B6</f>
        <v/>
      </c>
      <c r="L13" s="46">
        <f>Inserimento!C6</f>
        <v/>
      </c>
      <c r="M13" s="33">
        <f>Inserimento!F6</f>
        <v/>
      </c>
      <c r="N13" s="25">
        <f>Inserimento!G6</f>
        <v/>
      </c>
      <c r="O13" s="25">
        <f>Inserimento!L6</f>
        <v/>
      </c>
    </row>
    <row r="14" ht="18" customHeight="1">
      <c r="B14" s="44" t="inlineStr">
        <is>
          <t>ENEL</t>
        </is>
      </c>
      <c r="C14" s="35">
        <f>Posizioni!D7</f>
        <v/>
      </c>
      <c r="D14" s="30">
        <f>Posizioni!E7</f>
        <v/>
      </c>
      <c r="E14" s="30">
        <f>Posizioni!F7</f>
        <v/>
      </c>
      <c r="F14" s="30">
        <f>Posizioni!H7</f>
        <v/>
      </c>
      <c r="G14" s="30">
        <f>Posizioni!I7</f>
        <v/>
      </c>
      <c r="H14" s="36">
        <f>Posizioni!N7</f>
        <v/>
      </c>
      <c r="J14" s="45">
        <f>Inserimento!A7</f>
        <v/>
      </c>
      <c r="K14" s="44">
        <f>Inserimento!B7</f>
        <v/>
      </c>
      <c r="L14" s="44">
        <f>Inserimento!C7</f>
        <v/>
      </c>
      <c r="M14" s="35">
        <f>Inserimento!F7</f>
        <v/>
      </c>
      <c r="N14" s="30">
        <f>Inserimento!G7</f>
        <v/>
      </c>
      <c r="O14" s="30">
        <f>Inserimento!L7</f>
        <v/>
      </c>
    </row>
    <row r="15" ht="18" customHeight="1">
      <c r="B15" s="46" t="inlineStr">
        <is>
          <t>—</t>
        </is>
      </c>
      <c r="C15" s="33" t="inlineStr"/>
      <c r="D15" s="25" t="inlineStr"/>
      <c r="E15" s="25" t="inlineStr"/>
      <c r="F15" s="25" t="inlineStr"/>
      <c r="G15" s="25" t="inlineStr"/>
      <c r="H15" s="34" t="inlineStr"/>
      <c r="J15" s="47">
        <f>Inserimento!A8</f>
        <v/>
      </c>
      <c r="K15" s="46">
        <f>Inserimento!B8</f>
        <v/>
      </c>
      <c r="L15" s="46">
        <f>Inserimento!C8</f>
        <v/>
      </c>
      <c r="M15" s="33">
        <f>Inserimento!F8</f>
        <v/>
      </c>
      <c r="N15" s="25">
        <f>Inserimento!G8</f>
        <v/>
      </c>
      <c r="O15" s="25">
        <f>Inserimento!L8</f>
        <v/>
      </c>
    </row>
    <row r="16" ht="18" customHeight="1">
      <c r="B16" s="44" t="inlineStr">
        <is>
          <t>—</t>
        </is>
      </c>
      <c r="C16" s="35" t="inlineStr"/>
      <c r="D16" s="30" t="inlineStr"/>
      <c r="E16" s="30" t="inlineStr"/>
      <c r="F16" s="30" t="inlineStr"/>
      <c r="G16" s="30" t="inlineStr"/>
      <c r="H16" s="36" t="inlineStr"/>
      <c r="J16" s="45">
        <f>Inserimento!A9</f>
        <v/>
      </c>
      <c r="K16" s="44">
        <f>Inserimento!B9</f>
        <v/>
      </c>
      <c r="L16" s="44">
        <f>Inserimento!C9</f>
        <v/>
      </c>
      <c r="M16" s="35">
        <f>Inserimento!F9</f>
        <v/>
      </c>
      <c r="N16" s="30">
        <f>Inserimento!G9</f>
        <v/>
      </c>
      <c r="O16" s="30">
        <f>Inserimento!L9</f>
        <v/>
      </c>
    </row>
    <row r="17" ht="18" customHeight="1"/>
    <row r="18" ht="10" customHeight="1"/>
    <row r="19" ht="24" customHeight="1">
      <c r="B19" s="42" t="inlineStr">
        <is>
          <t>RIEPILOGO FISCALE</t>
        </is>
      </c>
      <c r="J19" s="42" t="inlineStr">
        <is>
          <t>COMPOSIZIONE PORTAFOGLIO</t>
        </is>
      </c>
    </row>
    <row r="20" ht="20" customHeight="1">
      <c r="B20" s="11" t="inlineStr">
        <is>
          <t>Plusvalenze lorde potenziali</t>
        </is>
      </c>
      <c r="F20" s="30">
        <f>IFERROR(SUMIF(Posizioni!$I$5:$I$20,"&gt;0",Posizioni!$I$5:$I$20),0)</f>
        <v/>
      </c>
      <c r="J20" s="43" t="inlineStr">
        <is>
          <t>Ticker</t>
        </is>
      </c>
      <c r="K20" s="43" t="inlineStr">
        <is>
          <t>Valore €</t>
        </is>
      </c>
      <c r="L20" s="43" t="inlineStr">
        <is>
          <t>Peso %</t>
        </is>
      </c>
    </row>
    <row r="21" ht="18" customHeight="1">
      <c r="B21" s="14" t="inlineStr">
        <is>
          <t>Minusvalenze lorde potenziali</t>
        </is>
      </c>
      <c r="F21" s="25">
        <f>IFERROR(SUMIF(Posizioni!$I$5:$I$20,"&lt;0",Posizioni!$I$5:$I$20),0)</f>
        <v/>
      </c>
      <c r="J21" s="46">
        <f>Posizioni!A5</f>
        <v/>
      </c>
      <c r="K21" s="25">
        <f>Posizioni!H5</f>
        <v/>
      </c>
      <c r="L21" s="34">
        <f>Posizioni!N5</f>
        <v/>
      </c>
    </row>
    <row r="22" ht="18" customHeight="1">
      <c r="B22" s="11" t="inlineStr">
        <is>
          <t>Saldo netto plus/minus</t>
        </is>
      </c>
      <c r="F22" s="30">
        <f>IFERROR(SUM(Posizioni!$I$5:$I$20),0)</f>
        <v/>
      </c>
      <c r="J22" s="44">
        <f>Posizioni!A6</f>
        <v/>
      </c>
      <c r="K22" s="30">
        <f>Posizioni!H6</f>
        <v/>
      </c>
      <c r="L22" s="36">
        <f>Posizioni!N6</f>
        <v/>
      </c>
    </row>
    <row r="23" ht="18" customHeight="1">
      <c r="B23" s="14" t="inlineStr">
        <is>
          <t>Imposta stimata plusvalenze (26%)</t>
        </is>
      </c>
      <c r="F23" s="25">
        <f>IFERROR(SUMIF(Posizioni!$I$5:$I$20,"&gt;0",Posizioni!$I$5:$I$20)*Parametri!$C$17,0)</f>
        <v/>
      </c>
      <c r="J23" s="46">
        <f>Posizioni!A7</f>
        <v/>
      </c>
      <c r="K23" s="25">
        <f>Posizioni!H7</f>
        <v/>
      </c>
      <c r="L23" s="34">
        <f>Posizioni!N7</f>
        <v/>
      </c>
    </row>
    <row r="24" ht="18" customHeight="1">
      <c r="B24" s="11" t="inlineStr">
        <is>
          <t>Dividendi totali lordi</t>
        </is>
      </c>
      <c r="F24" s="30">
        <f>IFERROR(SUM(Posizioni!$K$5:$K$20),0)</f>
        <v/>
      </c>
      <c r="J24" s="44">
        <f>Posizioni!A8</f>
        <v/>
      </c>
      <c r="K24" s="30">
        <f>Posizioni!H8</f>
        <v/>
      </c>
      <c r="L24" s="36">
        <f>Posizioni!N8</f>
        <v/>
      </c>
    </row>
    <row r="25" ht="18" customHeight="1">
      <c r="B25" s="14" t="inlineStr">
        <is>
          <t>Imposta stimata dividendi (26%)</t>
        </is>
      </c>
      <c r="F25" s="25">
        <f>IFERROR(SUM(Posizioni!$K$5:$K$20)*Parametri!$C$16,0)</f>
        <v/>
      </c>
      <c r="J25" s="46">
        <f>Posizioni!A9</f>
        <v/>
      </c>
      <c r="K25" s="25">
        <f>Posizioni!H9</f>
        <v/>
      </c>
      <c r="L25" s="34">
        <f>Posizioni!N9</f>
        <v/>
      </c>
    </row>
    <row r="26" ht="18" customHeight="1"/>
    <row r="27" ht="10" customHeight="1"/>
    <row r="28" ht="24" customHeight="1">
      <c r="B28" s="48" t="inlineStr">
        <is>
          <t>ALERT E SEGNALAZIONI</t>
        </is>
      </c>
    </row>
    <row r="29" ht="20" customHeight="1">
      <c r="B29" s="43" t="inlineStr">
        <is>
          <t>Segnalazione</t>
        </is>
      </c>
      <c r="C29" s="49" t="n"/>
      <c r="D29" s="49" t="n"/>
      <c r="E29" s="49" t="n"/>
      <c r="F29" s="50" t="n"/>
      <c r="G29" s="51" t="inlineStr">
        <is>
          <t>Conteggio</t>
        </is>
      </c>
      <c r="H29" s="52" t="n"/>
      <c r="I29" s="53" t="n"/>
      <c r="J29" s="54" t="inlineStr">
        <is>
          <t>Stato</t>
        </is>
      </c>
    </row>
    <row r="30" ht="18" customHeight="1">
      <c r="B30" s="55" t="inlineStr">
        <is>
          <t>Titoli in concentrazione elevata (&gt;10%)</t>
        </is>
      </c>
      <c r="G30" s="56">
        <f>IFERROR(COUNTIF(Posizioni!$O$5:$O$20,"ATTENZIONE"),0)</f>
        <v/>
      </c>
      <c r="J30" s="57">
        <f>IF(G30&gt;0,"⚠ VERIFICARE","✓ OK")</f>
        <v/>
      </c>
    </row>
    <row r="31" ht="18" customHeight="1">
      <c r="B31" s="58" t="inlineStr">
        <is>
          <t>Posizioni in perdita</t>
        </is>
      </c>
      <c r="G31" s="59">
        <f>IFERROR(COUNTIF(Posizioni!$I$5:$I$20,"&lt;0"),0)</f>
        <v/>
      </c>
      <c r="J31" s="60">
        <f>IF(G31&gt;0,"⚠ VERIFICARE","✓ OK")</f>
        <v/>
      </c>
    </row>
    <row r="32" ht="18" customHeight="1">
      <c r="B32" s="55" t="inlineStr">
        <is>
          <t>Operazioni da verificare</t>
        </is>
      </c>
      <c r="G32" s="56">
        <f>IFERROR(COUNTIF(Inserimento!$Q$5:$Q$1000,"Da verificare"),0)</f>
        <v/>
      </c>
      <c r="J32" s="57">
        <f>IF(G32&gt;0,"⚠ VERIFICARE","✓ OK")</f>
        <v/>
      </c>
    </row>
    <row r="33" ht="18" customHeight="1">
      <c r="B33" s="58" t="inlineStr">
        <is>
          <t>Posizioni chiuse (qtà = 0)</t>
        </is>
      </c>
      <c r="G33" s="59">
        <f>IFERROR(COUNTIF(Posizioni!$D$5:$D$20,0),0)</f>
        <v/>
      </c>
      <c r="J33" s="60">
        <f>IF(G33&gt;0,"⚠ VERIFICARE","✓ OK")</f>
        <v/>
      </c>
    </row>
    <row r="34" ht="18" customHeight="1"/>
    <row r="35" ht="18" customHeight="1"/>
    <row r="36" ht="10" customHeight="1"/>
    <row r="37" ht="24" customHeight="1">
      <c r="B37" s="61" t="inlineStr">
        <is>
          <t>NOTA LEGALE E DISCLAIMER</t>
        </is>
      </c>
    </row>
    <row r="38" ht="36" customHeight="1">
      <c r="B38" s="62" t="inlineStr">
        <is>
          <t>Questo file è uno strumento gestionale a uso personale. Non costituisce consulenza finanziaria, fiscale o legale. I calcoli di plus/minusvalenze sono indicativi. Verificare sempre con il proprio intermediario e consulente fiscale. Dati protetti ai sensi del GDPR (UE) 2016/679.</t>
        </is>
      </c>
    </row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</sheetData>
  <mergeCells count="49">
    <mergeCell ref="B2:R2"/>
    <mergeCell ref="B3:R3"/>
    <mergeCell ref="B5:R5"/>
    <mergeCell ref="B7:C7"/>
    <mergeCell ref="B8:C8"/>
    <mergeCell ref="E7:F7"/>
    <mergeCell ref="E8:F8"/>
    <mergeCell ref="H7:I7"/>
    <mergeCell ref="H8:I8"/>
    <mergeCell ref="K7:L7"/>
    <mergeCell ref="K8:L8"/>
    <mergeCell ref="N7:O7"/>
    <mergeCell ref="N8:O8"/>
    <mergeCell ref="Q7:R7"/>
    <mergeCell ref="Q8:R8"/>
    <mergeCell ref="B10:H10"/>
    <mergeCell ref="J10:R10"/>
    <mergeCell ref="B19:H19"/>
    <mergeCell ref="B20:E20"/>
    <mergeCell ref="F20:H20"/>
    <mergeCell ref="B21:E21"/>
    <mergeCell ref="F21:H21"/>
    <mergeCell ref="B22:E22"/>
    <mergeCell ref="F22:H22"/>
    <mergeCell ref="B23:E23"/>
    <mergeCell ref="F23:H23"/>
    <mergeCell ref="B24:E24"/>
    <mergeCell ref="F24:H24"/>
    <mergeCell ref="B25:E25"/>
    <mergeCell ref="F25:H25"/>
    <mergeCell ref="B28:R28"/>
    <mergeCell ref="B29:F29"/>
    <mergeCell ref="G29:I29"/>
    <mergeCell ref="J29:L29"/>
    <mergeCell ref="B30:F30"/>
    <mergeCell ref="G30:I30"/>
    <mergeCell ref="J30:L30"/>
    <mergeCell ref="B31:F31"/>
    <mergeCell ref="G31:I31"/>
    <mergeCell ref="J31:L31"/>
    <mergeCell ref="B32:F32"/>
    <mergeCell ref="G32:I32"/>
    <mergeCell ref="J32:L32"/>
    <mergeCell ref="B33:F33"/>
    <mergeCell ref="G33:I33"/>
    <mergeCell ref="J33:L33"/>
    <mergeCell ref="J19:R19"/>
    <mergeCell ref="B37:R37"/>
    <mergeCell ref="B38:R38"/>
  </mergeCells>
  <conditionalFormatting sqref="G12:G16">
    <cfRule type="expression" priority="1" dxfId="2">
      <formula>G12&lt;0</formula>
    </cfRule>
    <cfRule type="expression" priority="2" dxfId="3">
      <formula>G12&gt;0</formula>
    </cfRule>
  </conditionalFormatting>
  <conditionalFormatting sqref="J30:J33">
    <cfRule type="expression" priority="3" dxfId="2">
      <formula>J30="⚠ VERIFICARE"</formula>
    </cfRule>
    <cfRule type="expression" priority="4" dxfId="3">
      <formula>J30="✓ OK"</formula>
    </cfRule>
  </conditionalFormatting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2026-05-24T10:26:07Z</dcterms:created>
  <dcterms:modified xmlns:dcterms="http://purl.org/dc/terms/" xmlns:xsi="http://www.w3.org/2001/XMLSchema-instance" xsi:type="dcterms:W3CDTF">2026-05-24T10:26:07Z</dcterms:modified>
</cp:coreProperties>
</file>