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ventivo" sheetId="1" state="visible" r:id="rId1"/>
    <sheet xmlns:r="http://schemas.openxmlformats.org/officeDocument/2006/relationships" name="Riepilogo Categorie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Listino Prezzi" sheetId="4" state="visible" r:id="rId4"/>
    <sheet xmlns:r="http://schemas.openxmlformats.org/officeDocument/2006/relationships" name="Storico Preventiv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'Preventivo'!1:7</definedName>
    <definedName name="_xlnm.Print_Titles" localSheetId="4">'Storico Preventivi'!4:4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DD/MM/YYYY"/>
    <numFmt numFmtId="165" formatCode="#,##0.00 &quot;€&quot;"/>
    <numFmt numFmtId="166" formatCode="0.00&quot;%&quot;"/>
    <numFmt numFmtId="167" formatCode="0&quot;%&quot;"/>
    <numFmt numFmtId="168" formatCode="0.0&quot;%&quot;"/>
  </numFmts>
  <fonts count="21">
    <font>
      <name val="Calibri"/>
      <family val="2"/>
      <color theme="1"/>
      <sz val="11"/>
      <scheme val="minor"/>
    </font>
    <font>
      <name val="Calibri"/>
      <b val="1"/>
      <color rgb="00FFFFFF"/>
      <sz val="28"/>
    </font>
    <font>
      <name val="Calibri"/>
      <b val="1"/>
      <color rgb="00FFFFFF"/>
      <sz val="11"/>
    </font>
    <font>
      <name val="Calibri"/>
      <b val="1"/>
      <color rgb="0014B8A6"/>
      <sz val="13"/>
    </font>
    <font>
      <name val="Calibri"/>
      <color rgb="00FFFFFF"/>
      <sz val="9"/>
    </font>
    <font>
      <name val="Calibri"/>
      <b val="1"/>
      <color rgb="00FFFFFF"/>
      <sz val="10"/>
    </font>
    <font>
      <name val="Calibri"/>
      <b val="1"/>
      <color rgb="000F766E"/>
      <sz val="11"/>
    </font>
    <font>
      <name val="Calibri"/>
      <sz val="10"/>
    </font>
    <font>
      <name val="Calibri"/>
      <b val="1"/>
      <sz val="10"/>
    </font>
    <font>
      <name val="Calibri"/>
      <b val="1"/>
      <color rgb="00DC2626"/>
      <sz val="10"/>
    </font>
    <font>
      <name val="Calibri"/>
      <b val="1"/>
      <color rgb="00FFFFFF"/>
      <sz val="13"/>
    </font>
    <font>
      <name val="Calibri"/>
      <b val="1"/>
      <color rgb="00FFFFFF"/>
      <sz val="14"/>
    </font>
    <font>
      <name val="Calibri"/>
      <b val="1"/>
      <color rgb="000F766E"/>
      <sz val="10"/>
    </font>
    <font>
      <name val="Calibri"/>
      <i val="1"/>
      <color rgb="00555555"/>
      <sz val="9"/>
    </font>
    <font>
      <name val="Calibri"/>
      <b val="1"/>
      <color rgb="00FFFFFF"/>
      <sz val="18"/>
    </font>
    <font>
      <name val="Calibri"/>
      <b val="1"/>
      <color rgb="0092400E"/>
      <sz val="10"/>
    </font>
    <font>
      <name val="Calibri"/>
      <b val="1"/>
      <color rgb="0092400E"/>
      <sz val="9"/>
    </font>
    <font>
      <name val="Calibri"/>
      <color rgb="0078350F"/>
      <sz val="9"/>
    </font>
    <font>
      <name val="Calibri"/>
      <i val="1"/>
      <color rgb="000F766E"/>
      <sz val="9"/>
    </font>
    <font>
      <name val="Calibri"/>
      <b val="1"/>
      <color rgb="00166534"/>
      <sz val="10"/>
    </font>
    <font>
      <name val="Calibri"/>
      <b val="1"/>
      <color rgb="00854D0E"/>
      <sz val="10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CCFBF1"/>
      </patternFill>
    </fill>
    <fill>
      <patternFill patternType="solid">
        <fgColor rgb="00FEF9C3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17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 style="thin">
        <color rgb="00CCCCCC"/>
      </left>
      <right/>
      <top/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/>
      <bottom/>
      <diagonal/>
    </border>
    <border>
      <left style="thin">
        <color rgb="00CCCCCC"/>
      </left>
      <right/>
      <top/>
      <bottom style="thin">
        <color rgb="00CCCCCC"/>
      </bottom>
      <diagonal/>
    </border>
    <border>
      <left/>
      <right/>
      <top/>
      <bottom style="thin">
        <color rgb="00CCCCCC"/>
      </bottom>
      <diagonal/>
    </border>
    <border>
      <left/>
      <right style="thin">
        <color rgb="00CCCCCC"/>
      </right>
      <top/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/>
      <right/>
      <top style="medium">
        <color rgb="000F766E"/>
      </top>
      <bottom/>
      <diagonal/>
    </border>
    <border>
      <left/>
      <right style="medium">
        <color rgb="000F766E"/>
      </right>
      <top style="medium">
        <color rgb="000F766E"/>
      </top>
      <bottom/>
      <diagonal/>
    </border>
    <border>
      <left/>
      <right/>
      <top style="medium">
        <color rgb="000F766E"/>
      </top>
      <bottom style="medium">
        <color rgb="000F766E"/>
      </bottom>
      <diagonal/>
    </border>
    <border>
      <left/>
      <right style="medium">
        <color rgb="000F766E"/>
      </right>
      <top style="medium">
        <color rgb="000F766E"/>
      </top>
      <bottom style="medium">
        <color rgb="000F766E"/>
      </bottom>
      <diagonal/>
    </border>
    <border>
      <bottom style="thin">
        <color rgb="000F766E"/>
      </bottom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0" fillId="2" borderId="1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4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9" pivotButton="0" quotePrefix="0" xfId="0"/>
    <xf numFmtId="0" fontId="0" fillId="0" borderId="10" pivotButton="0" quotePrefix="0" xfId="0"/>
    <xf numFmtId="0" fontId="0" fillId="0" borderId="3" pivotButton="0" quotePrefix="0" xfId="0"/>
    <xf numFmtId="0" fontId="0" fillId="0" borderId="5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3" borderId="1" pivotButton="0" quotePrefix="0" xfId="0"/>
    <xf numFmtId="0" fontId="5" fillId="3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 wrapText="1"/>
    </xf>
    <xf numFmtId="164" fontId="5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3" fontId="7" fillId="4" borderId="1" applyAlignment="1" pivotButton="0" quotePrefix="0" xfId="0">
      <alignment horizontal="center" vertical="center" wrapText="1"/>
    </xf>
    <xf numFmtId="165" fontId="7" fillId="4" borderId="1" applyAlignment="1" pivotButton="0" quotePrefix="0" xfId="0">
      <alignment horizontal="right" vertical="center"/>
    </xf>
    <xf numFmtId="166" fontId="7" fillId="4" borderId="1" applyAlignment="1" pivotButton="0" quotePrefix="0" xfId="0">
      <alignment horizontal="center" vertical="center" wrapText="1"/>
    </xf>
    <xf numFmtId="165" fontId="8" fillId="5" borderId="1" applyAlignment="1" pivotButton="0" quotePrefix="0" xfId="0">
      <alignment horizontal="right" vertical="center"/>
    </xf>
    <xf numFmtId="167" fontId="7" fillId="4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left" vertical="center" wrapText="1"/>
    </xf>
    <xf numFmtId="165" fontId="8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8" fillId="6" borderId="1" applyAlignment="1" pivotButton="0" quotePrefix="0" xfId="0">
      <alignment horizontal="right" vertical="center"/>
    </xf>
    <xf numFmtId="0" fontId="9" fillId="6" borderId="1" applyAlignment="1" pivotButton="0" quotePrefix="0" xfId="0">
      <alignment horizontal="right" vertical="center"/>
    </xf>
    <xf numFmtId="165" fontId="9" fillId="6" borderId="1" applyAlignment="1" pivotButton="0" quotePrefix="0" xfId="0">
      <alignment horizontal="right" vertical="center"/>
    </xf>
    <xf numFmtId="0" fontId="0" fillId="7" borderId="1" pivotButton="0" quotePrefix="0" xfId="0"/>
    <xf numFmtId="0" fontId="8" fillId="7" borderId="1" applyAlignment="1" pivotButton="0" quotePrefix="0" xfId="0">
      <alignment horizontal="right" vertical="center"/>
    </xf>
    <xf numFmtId="165" fontId="8" fillId="7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right" vertical="center"/>
    </xf>
    <xf numFmtId="165" fontId="7" fillId="6" borderId="1" applyAlignment="1" pivotButton="0" quotePrefix="0" xfId="0">
      <alignment horizontal="right" vertical="center"/>
    </xf>
    <xf numFmtId="0" fontId="0" fillId="2" borderId="11" pivotButton="0" quotePrefix="0" xfId="0"/>
    <xf numFmtId="0" fontId="10" fillId="2" borderId="11" applyAlignment="1" pivotButton="0" quotePrefix="0" xfId="0">
      <alignment horizontal="right" vertical="center"/>
    </xf>
    <xf numFmtId="0" fontId="0" fillId="0" borderId="14" pivotButton="0" quotePrefix="0" xfId="0"/>
    <xf numFmtId="0" fontId="0" fillId="0" borderId="15" pivotButton="0" quotePrefix="0" xfId="0"/>
    <xf numFmtId="165" fontId="11" fillId="2" borderId="11" applyAlignment="1" pivotButton="0" quotePrefix="0" xfId="0">
      <alignment horizontal="right" vertical="center"/>
    </xf>
    <xf numFmtId="0" fontId="12" fillId="6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12" fillId="5" borderId="1" applyAlignment="1" pivotButton="0" quotePrefix="0" xfId="0">
      <alignment horizontal="right" vertical="center"/>
    </xf>
    <xf numFmtId="0" fontId="13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0" fillId="0" borderId="16" pivotButton="0" quotePrefix="0" xfId="0"/>
    <xf numFmtId="0" fontId="14" fillId="2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left" vertical="center" wrapText="1"/>
    </xf>
    <xf numFmtId="168" fontId="7" fillId="5" borderId="1" applyAlignment="1" pivotButton="0" quotePrefix="0" xfId="0">
      <alignment horizontal="center" vertical="center" wrapText="1"/>
    </xf>
    <xf numFmtId="3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 wrapText="1"/>
    </xf>
    <xf numFmtId="168" fontId="7" fillId="6" borderId="1" applyAlignment="1" pivotButton="0" quotePrefix="0" xfId="0">
      <alignment horizontal="center" vertical="center" wrapText="1"/>
    </xf>
    <xf numFmtId="3" fontId="7" fillId="6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165" fontId="2" fillId="2" borderId="1" applyAlignment="1" pivotButton="0" quotePrefix="0" xfId="0">
      <alignment horizontal="right" vertical="center"/>
    </xf>
    <xf numFmtId="3" fontId="2" fillId="2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left" vertical="center" wrapText="1"/>
    </xf>
    <xf numFmtId="0" fontId="13" fillId="5" borderId="1" applyAlignment="1" pivotButton="0" quotePrefix="0" xfId="0">
      <alignment horizontal="left" vertical="center" wrapText="1"/>
    </xf>
    <xf numFmtId="0" fontId="12" fillId="6" borderId="1" applyAlignment="1" pivotButton="0" quotePrefix="0" xfId="0">
      <alignment horizontal="left" vertical="center" wrapText="1"/>
    </xf>
    <xf numFmtId="164" fontId="7" fillId="4" borderId="1" applyAlignment="1" pivotButton="0" quotePrefix="0" xfId="0">
      <alignment horizontal="left" vertical="center" wrapText="1"/>
    </xf>
    <xf numFmtId="0" fontId="13" fillId="6" borderId="1" applyAlignment="1" pivotButton="0" quotePrefix="0" xfId="0">
      <alignment horizontal="left" vertical="center" wrapText="1"/>
    </xf>
    <xf numFmtId="0" fontId="0" fillId="8" borderId="1" pivotButton="0" quotePrefix="0" xfId="0"/>
    <xf numFmtId="0" fontId="15" fillId="8" borderId="1" applyAlignment="1" pivotButton="0" quotePrefix="0" xfId="0">
      <alignment horizontal="center" vertical="center" wrapText="1"/>
    </xf>
    <xf numFmtId="0" fontId="16" fillId="8" borderId="1" applyAlignment="1" pivotButton="0" quotePrefix="0" xfId="0">
      <alignment horizontal="left" vertical="center" wrapText="1"/>
    </xf>
    <xf numFmtId="0" fontId="17" fillId="8" borderId="1" applyAlignment="1" pivotButton="0" quotePrefix="0" xfId="0">
      <alignment horizontal="left" vertical="center" wrapText="1"/>
    </xf>
    <xf numFmtId="167" fontId="7" fillId="5" borderId="1" applyAlignment="1" pivotButton="0" quotePrefix="0" xfId="0">
      <alignment horizontal="center" vertical="center" wrapText="1"/>
    </xf>
    <xf numFmtId="167" fontId="7" fillId="6" borderId="1" applyAlignment="1" pivotButton="0" quotePrefix="0" xfId="0">
      <alignment horizontal="center" vertical="center" wrapText="1"/>
    </xf>
    <xf numFmtId="0" fontId="18" fillId="7" borderId="1" applyAlignment="1" pivotButton="0" quotePrefix="0" xfId="0">
      <alignment horizontal="center" vertical="center" wrapText="1"/>
    </xf>
    <xf numFmtId="164" fontId="7" fillId="5" borderId="1" applyAlignment="1" pivotButton="0" quotePrefix="0" xfId="0">
      <alignment horizontal="center" vertical="center" wrapText="1"/>
    </xf>
    <xf numFmtId="0" fontId="19" fillId="9" borderId="1" applyAlignment="1" pivotButton="0" quotePrefix="0" xfId="0">
      <alignment horizontal="center" vertical="center" wrapText="1"/>
    </xf>
    <xf numFmtId="164" fontId="7" fillId="6" borderId="1" applyAlignment="1" pivotButton="0" quotePrefix="0" xfId="0">
      <alignment horizontal="center" vertical="center" wrapText="1"/>
    </xf>
    <xf numFmtId="0" fontId="9" fillId="10" borderId="1" applyAlignment="1" pivotButton="0" quotePrefix="0" xfId="0">
      <alignment horizontal="center" vertical="center" wrapText="1"/>
    </xf>
    <xf numFmtId="0" fontId="20" fillId="8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3" fontId="8" fillId="6" borderId="1" applyAlignment="1" pivotButton="0" quotePrefix="0" xfId="0">
      <alignment horizontal="right" vertical="center"/>
    </xf>
    <xf numFmtId="168" fontId="8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Importo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Categorie'!C4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Categorie'!$B$5:$B$10</f>
            </numRef>
          </cat>
          <val>
            <numRef>
              <f>'Riepilogo Categorie'!$C$5:$C$10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" customWidth="1" min="2" max="2"/>
    <col width="32" customWidth="1" min="3" max="3"/>
    <col width="20" customWidth="1" min="4" max="4"/>
    <col width="10" customWidth="1" min="5" max="5"/>
    <col width="12" customWidth="1" min="6" max="6"/>
    <col width="12" customWidth="1" min="7" max="7"/>
    <col width="12" customWidth="1" min="8" max="8"/>
    <col width="14" customWidth="1" min="9" max="9"/>
    <col width="14" customWidth="1" min="10" max="10"/>
  </cols>
  <sheetData>
    <row r="1" ht="18" customHeight="1">
      <c r="A1" s="1" t="n"/>
      <c r="B1" s="2" t="inlineStr">
        <is>
          <t>PREVENTIVO</t>
        </is>
      </c>
      <c r="C1" s="3" t="n"/>
      <c r="D1" s="3" t="n"/>
      <c r="E1" s="3" t="n"/>
      <c r="F1" s="4" t="n"/>
      <c r="G1" s="5" t="inlineStr">
        <is>
          <t>Azienda / Professionista</t>
        </is>
      </c>
      <c r="H1" s="6" t="n"/>
      <c r="I1" s="6" t="n"/>
      <c r="J1" s="7" t="n"/>
    </row>
    <row r="2" ht="18" customHeight="1">
      <c r="A2" s="1" t="n"/>
      <c r="B2" s="8" t="n"/>
      <c r="F2" s="9" t="n"/>
      <c r="G2" s="10" t="inlineStr">
        <is>
          <t>Ragione Sociale S.r.l.</t>
        </is>
      </c>
      <c r="H2" s="6" t="n"/>
      <c r="I2" s="6" t="n"/>
      <c r="J2" s="7" t="n"/>
    </row>
    <row r="3" ht="18" customHeight="1">
      <c r="A3" s="1" t="n"/>
      <c r="B3" s="8" t="n"/>
      <c r="F3" s="9" t="n"/>
      <c r="G3" s="11" t="inlineStr">
        <is>
          <t>Via Esempio, 1 - 20100 Milano (MI)</t>
        </is>
      </c>
      <c r="H3" s="7" t="n"/>
      <c r="I3" s="11" t="inlineStr">
        <is>
          <t>Tel: +39 02 1234567</t>
        </is>
      </c>
      <c r="J3" s="7" t="n"/>
    </row>
    <row r="4" ht="18" customHeight="1">
      <c r="A4" s="1" t="n"/>
      <c r="B4" s="12" t="n"/>
      <c r="C4" s="13" t="n"/>
      <c r="D4" s="13" t="n"/>
      <c r="E4" s="13" t="n"/>
      <c r="F4" s="14" t="n"/>
      <c r="G4" s="11" t="inlineStr">
        <is>
          <t>P.IVA: 01234567890</t>
        </is>
      </c>
      <c r="H4" s="7" t="n"/>
      <c r="I4" s="11" t="inlineStr">
        <is>
          <t>info@azienda.it</t>
        </is>
      </c>
      <c r="J4" s="7" t="n"/>
    </row>
    <row r="5" ht="22" customHeight="1">
      <c r="A5" s="15" t="n"/>
      <c r="B5" s="16" t="inlineStr">
        <is>
          <t>N° Preventivo:</t>
        </is>
      </c>
      <c r="C5" s="17">
        <f>Parametri!B2</f>
        <v/>
      </c>
      <c r="D5" s="15" t="n"/>
      <c r="E5" s="16" t="inlineStr">
        <is>
          <t>Data Emissione:</t>
        </is>
      </c>
      <c r="F5" s="18" t="inlineStr">
        <is>
          <t>16/03/2026</t>
        </is>
      </c>
      <c r="G5" s="16" t="inlineStr">
        <is>
          <t>Validità (gg):</t>
        </is>
      </c>
      <c r="H5" s="17">
        <f>Parametri!B4</f>
        <v/>
      </c>
      <c r="I5" s="16" t="inlineStr">
        <is>
          <t>Scadenza:</t>
        </is>
      </c>
      <c r="J5" s="18">
        <f>DATE(YEAR(TODAY()),MONTH(TODAY()),DAY(TODAY()))+Parametri!B4</f>
        <v/>
      </c>
    </row>
    <row r="6" ht="22" customHeight="1">
      <c r="A6" s="15" t="n"/>
      <c r="B6" s="19" t="inlineStr">
        <is>
          <t>CLIENTE</t>
        </is>
      </c>
      <c r="C6" s="15" t="n"/>
      <c r="D6" s="15" t="n"/>
      <c r="E6" s="19" t="inlineStr">
        <is>
          <t>PROGETTO / OGGETTO</t>
        </is>
      </c>
      <c r="F6" s="15" t="n"/>
      <c r="G6" s="15" t="n"/>
      <c r="H6" s="19" t="inlineStr">
        <is>
          <t>REFERENTE</t>
        </is>
      </c>
      <c r="I6" s="15" t="n"/>
      <c r="J6" s="15" t="n"/>
    </row>
    <row r="7" ht="22" customHeight="1">
      <c r="B7" s="20">
        <f>Parametri!B6</f>
        <v/>
      </c>
      <c r="C7" s="6" t="n"/>
      <c r="D7" s="7" t="n"/>
      <c r="E7" s="20">
        <f>Parametri!B8</f>
        <v/>
      </c>
      <c r="F7" s="6" t="n"/>
      <c r="G7" s="7" t="n"/>
      <c r="H7" s="20">
        <f>Parametri!B10</f>
        <v/>
      </c>
      <c r="I7" s="7" t="n"/>
    </row>
    <row r="8" ht="28" customHeight="1">
      <c r="A8" s="5" t="inlineStr"/>
      <c r="B8" s="5" t="inlineStr">
        <is>
          <t>N°</t>
        </is>
      </c>
      <c r="C8" s="5" t="inlineStr">
        <is>
          <t>Descrizione Voce / Prestazione</t>
        </is>
      </c>
      <c r="D8" s="5" t="inlineStr">
        <is>
          <t>Categoria</t>
        </is>
      </c>
      <c r="E8" s="5" t="inlineStr">
        <is>
          <t>U.M.</t>
        </is>
      </c>
      <c r="F8" s="5" t="inlineStr">
        <is>
          <t>Quantità</t>
        </is>
      </c>
      <c r="G8" s="5" t="inlineStr">
        <is>
          <t>Prezzo Unit. (€)</t>
        </is>
      </c>
      <c r="H8" s="5" t="inlineStr">
        <is>
          <t>Sconto %</t>
        </is>
      </c>
      <c r="I8" s="5" t="inlineStr">
        <is>
          <t>Importo (€)</t>
        </is>
      </c>
      <c r="J8" s="5" t="inlineStr">
        <is>
          <t>IVA %</t>
        </is>
      </c>
    </row>
    <row r="9" ht="20" customHeight="1">
      <c r="A9" s="21" t="n"/>
      <c r="B9" s="22" t="n">
        <v>1</v>
      </c>
      <c r="C9" s="23" t="inlineStr">
        <is>
          <t>Progettazione e analisi dei requisiti</t>
        </is>
      </c>
      <c r="D9" s="21" t="inlineStr">
        <is>
          <t>Consulenza</t>
        </is>
      </c>
      <c r="E9" s="21" t="inlineStr">
        <is>
          <t>ore</t>
        </is>
      </c>
      <c r="F9" s="24" t="n">
        <v>8</v>
      </c>
      <c r="G9" s="25" t="n">
        <v>85</v>
      </c>
      <c r="H9" s="26" t="n"/>
      <c r="I9" s="27">
        <f>F9*G9*(1-H9/100)</f>
        <v/>
      </c>
      <c r="J9" s="28" t="n">
        <v>22</v>
      </c>
    </row>
    <row r="10" ht="20" customHeight="1">
      <c r="A10" s="29" t="n"/>
      <c r="B10" s="30" t="n">
        <v>2</v>
      </c>
      <c r="C10" s="31" t="inlineStr">
        <is>
          <t>Sviluppo modulo principale</t>
        </is>
      </c>
      <c r="D10" s="29" t="inlineStr">
        <is>
          <t>Manodopera</t>
        </is>
      </c>
      <c r="E10" s="29" t="inlineStr">
        <is>
          <t>ore</t>
        </is>
      </c>
      <c r="F10" s="24" t="n">
        <v>24</v>
      </c>
      <c r="G10" s="25" t="n">
        <v>75</v>
      </c>
      <c r="H10" s="26" t="n">
        <v>5</v>
      </c>
      <c r="I10" s="32">
        <f>F10*G10*(1-H10/100)</f>
        <v/>
      </c>
      <c r="J10" s="28" t="n">
        <v>22</v>
      </c>
    </row>
    <row r="11" ht="20" customHeight="1">
      <c r="A11" s="21" t="n"/>
      <c r="B11" s="22" t="n">
        <v>3</v>
      </c>
      <c r="C11" s="23" t="inlineStr">
        <is>
          <t>Sviluppo moduli secondari</t>
        </is>
      </c>
      <c r="D11" s="21" t="inlineStr">
        <is>
          <t>Manodopera</t>
        </is>
      </c>
      <c r="E11" s="21" t="inlineStr">
        <is>
          <t>ore</t>
        </is>
      </c>
      <c r="F11" s="24" t="n">
        <v>16</v>
      </c>
      <c r="G11" s="25" t="n">
        <v>75</v>
      </c>
      <c r="H11" s="26" t="n">
        <v>5</v>
      </c>
      <c r="I11" s="27">
        <f>F11*G11*(1-H11/100)</f>
        <v/>
      </c>
      <c r="J11" s="28" t="n">
        <v>22</v>
      </c>
    </row>
    <row r="12" ht="20" customHeight="1">
      <c r="A12" s="29" t="n"/>
      <c r="B12" s="30" t="n">
        <v>4</v>
      </c>
      <c r="C12" s="31" t="inlineStr">
        <is>
          <t>Fornitura hardware server</t>
        </is>
      </c>
      <c r="D12" s="29" t="inlineStr">
        <is>
          <t>Materiali</t>
        </is>
      </c>
      <c r="E12" s="29" t="inlineStr">
        <is>
          <t>pz</t>
        </is>
      </c>
      <c r="F12" s="24" t="n">
        <v>1</v>
      </c>
      <c r="G12" s="25" t="n">
        <v>1250</v>
      </c>
      <c r="H12" s="26" t="n">
        <v>10</v>
      </c>
      <c r="I12" s="32">
        <f>F12*G12*(1-H12/100)</f>
        <v/>
      </c>
      <c r="J12" s="28" t="n">
        <v>22</v>
      </c>
    </row>
    <row r="13" ht="20" customHeight="1">
      <c r="A13" s="21" t="n"/>
      <c r="B13" s="22" t="n">
        <v>5</v>
      </c>
      <c r="C13" s="23" t="inlineStr">
        <is>
          <t>Licenze software annuali</t>
        </is>
      </c>
      <c r="D13" s="21" t="inlineStr">
        <is>
          <t>Servizi</t>
        </is>
      </c>
      <c r="E13" s="21" t="inlineStr">
        <is>
          <t>anno</t>
        </is>
      </c>
      <c r="F13" s="24" t="n">
        <v>1</v>
      </c>
      <c r="G13" s="25" t="n">
        <v>480</v>
      </c>
      <c r="H13" s="26" t="n"/>
      <c r="I13" s="27">
        <f>F13*G13*(1-H13/100)</f>
        <v/>
      </c>
      <c r="J13" s="28" t="n">
        <v>22</v>
      </c>
    </row>
    <row r="14" ht="20" customHeight="1">
      <c r="A14" s="29" t="n"/>
      <c r="B14" s="30" t="n">
        <v>6</v>
      </c>
      <c r="C14" s="31" t="inlineStr">
        <is>
          <t>Installazione e configurazione</t>
        </is>
      </c>
      <c r="D14" s="29" t="inlineStr">
        <is>
          <t>Manodopera</t>
        </is>
      </c>
      <c r="E14" s="29" t="inlineStr">
        <is>
          <t>ore</t>
        </is>
      </c>
      <c r="F14" s="24" t="n">
        <v>6</v>
      </c>
      <c r="G14" s="25" t="n">
        <v>70</v>
      </c>
      <c r="H14" s="26" t="n"/>
      <c r="I14" s="32">
        <f>F14*G14*(1-H14/100)</f>
        <v/>
      </c>
      <c r="J14" s="28" t="n">
        <v>22</v>
      </c>
    </row>
    <row r="15" ht="20" customHeight="1">
      <c r="A15" s="21" t="n"/>
      <c r="B15" s="22" t="n">
        <v>7</v>
      </c>
      <c r="C15" s="23" t="inlineStr">
        <is>
          <t>Test e collaudo sistema</t>
        </is>
      </c>
      <c r="D15" s="21" t="inlineStr">
        <is>
          <t>Manodopera</t>
        </is>
      </c>
      <c r="E15" s="21" t="inlineStr">
        <is>
          <t>ore</t>
        </is>
      </c>
      <c r="F15" s="24" t="n">
        <v>4</v>
      </c>
      <c r="G15" s="25" t="n">
        <v>75</v>
      </c>
      <c r="H15" s="26" t="n"/>
      <c r="I15" s="27">
        <f>F15*G15*(1-H15/100)</f>
        <v/>
      </c>
      <c r="J15" s="28" t="n">
        <v>22</v>
      </c>
    </row>
    <row r="16" ht="20" customHeight="1">
      <c r="A16" s="29" t="n"/>
      <c r="B16" s="30" t="n">
        <v>8</v>
      </c>
      <c r="C16" s="31" t="inlineStr">
        <is>
          <t>Formazione utenti (mezza giornata)</t>
        </is>
      </c>
      <c r="D16" s="29" t="inlineStr">
        <is>
          <t>Servizi</t>
        </is>
      </c>
      <c r="E16" s="29" t="inlineStr">
        <is>
          <t>gg</t>
        </is>
      </c>
      <c r="F16" s="24" t="n">
        <v>0.5</v>
      </c>
      <c r="G16" s="25" t="n">
        <v>600</v>
      </c>
      <c r="H16" s="26" t="n"/>
      <c r="I16" s="32">
        <f>F16*G16*(1-H16/100)</f>
        <v/>
      </c>
      <c r="J16" s="28" t="n">
        <v>22</v>
      </c>
    </row>
    <row r="17" ht="20" customHeight="1">
      <c r="A17" s="21" t="n"/>
      <c r="B17" s="22" t="n">
        <v>9</v>
      </c>
      <c r="C17" s="23" t="inlineStr">
        <is>
          <t>Documentazione tecnica</t>
        </is>
      </c>
      <c r="D17" s="21" t="inlineStr">
        <is>
          <t>Consulenza</t>
        </is>
      </c>
      <c r="E17" s="21" t="inlineStr">
        <is>
          <t>ore</t>
        </is>
      </c>
      <c r="F17" s="24" t="n">
        <v>3</v>
      </c>
      <c r="G17" s="25" t="n">
        <v>65</v>
      </c>
      <c r="H17" s="26" t="n"/>
      <c r="I17" s="27">
        <f>F17*G17*(1-H17/100)</f>
        <v/>
      </c>
      <c r="J17" s="28" t="n">
        <v>22</v>
      </c>
    </row>
    <row r="18" ht="20" customHeight="1">
      <c r="A18" s="29" t="n"/>
      <c r="B18" s="30" t="n">
        <v>10</v>
      </c>
      <c r="C18" s="31" t="inlineStr">
        <is>
          <t>Trasporto e trasferta</t>
        </is>
      </c>
      <c r="D18" s="29" t="inlineStr">
        <is>
          <t>Trasporto</t>
        </is>
      </c>
      <c r="E18" s="29" t="inlineStr">
        <is>
          <t>km</t>
        </is>
      </c>
      <c r="F18" s="24" t="n">
        <v>120</v>
      </c>
      <c r="G18" s="25" t="n">
        <v>0.4</v>
      </c>
      <c r="H18" s="26" t="n"/>
      <c r="I18" s="32">
        <f>F18*G18*(1-H18/100)</f>
        <v/>
      </c>
      <c r="J18" s="28" t="n">
        <v>22</v>
      </c>
    </row>
    <row r="19" ht="20" customHeight="1">
      <c r="A19" s="21" t="n"/>
      <c r="B19" s="22" t="n">
        <v>11</v>
      </c>
      <c r="C19" s="23" t="n"/>
      <c r="D19" s="21" t="n"/>
      <c r="E19" s="21" t="n"/>
      <c r="F19" s="24" t="n"/>
      <c r="G19" s="25" t="n"/>
      <c r="H19" s="26" t="n"/>
      <c r="I19" s="27">
        <f>F19*G19*(1-H19/100)</f>
        <v/>
      </c>
      <c r="J19" s="28" t="n">
        <v>22</v>
      </c>
    </row>
    <row r="20" ht="20" customHeight="1">
      <c r="A20" s="29" t="n"/>
      <c r="B20" s="30" t="n">
        <v>12</v>
      </c>
      <c r="C20" s="31" t="n"/>
      <c r="D20" s="29" t="n"/>
      <c r="E20" s="29" t="n"/>
      <c r="F20" s="24" t="n"/>
      <c r="G20" s="25" t="n"/>
      <c r="H20" s="26" t="n"/>
      <c r="I20" s="32">
        <f>F20*G20*(1-H20/100)</f>
        <v/>
      </c>
      <c r="J20" s="28" t="n">
        <v>22</v>
      </c>
    </row>
    <row r="21" ht="20" customHeight="1">
      <c r="A21" s="21" t="n"/>
      <c r="B21" s="22" t="n">
        <v>13</v>
      </c>
      <c r="C21" s="23" t="n"/>
      <c r="D21" s="21" t="n"/>
      <c r="E21" s="21" t="n"/>
      <c r="F21" s="24" t="n"/>
      <c r="G21" s="25" t="n"/>
      <c r="H21" s="26" t="n"/>
      <c r="I21" s="27">
        <f>F21*G21*(1-H21/100)</f>
        <v/>
      </c>
      <c r="J21" s="28" t="n">
        <v>22</v>
      </c>
    </row>
    <row r="22" ht="20" customHeight="1">
      <c r="A22" s="29" t="n"/>
      <c r="B22" s="30" t="n">
        <v>14</v>
      </c>
      <c r="C22" s="31" t="n"/>
      <c r="D22" s="29" t="n"/>
      <c r="E22" s="29" t="n"/>
      <c r="F22" s="24" t="n"/>
      <c r="G22" s="25" t="n"/>
      <c r="H22" s="26" t="n"/>
      <c r="I22" s="32">
        <f>F22*G22*(1-H22/100)</f>
        <v/>
      </c>
      <c r="J22" s="28" t="n">
        <v>22</v>
      </c>
    </row>
    <row r="23" ht="20" customHeight="1">
      <c r="A23" s="21" t="n"/>
      <c r="B23" s="22" t="n">
        <v>15</v>
      </c>
      <c r="C23" s="23" t="n"/>
      <c r="D23" s="21" t="n"/>
      <c r="E23" s="21" t="n"/>
      <c r="F23" s="24" t="n"/>
      <c r="G23" s="25" t="n"/>
      <c r="H23" s="26" t="n"/>
      <c r="I23" s="27">
        <f>F23*G23*(1-H23/100)</f>
        <v/>
      </c>
      <c r="J23" s="28" t="n">
        <v>22</v>
      </c>
    </row>
    <row r="24" ht="8" customHeight="1">
      <c r="A24" s="15" t="n"/>
      <c r="B24" s="15" t="n"/>
      <c r="C24" s="15" t="n"/>
      <c r="D24" s="15" t="n"/>
      <c r="E24" s="15" t="n"/>
      <c r="F24" s="15" t="n"/>
      <c r="G24" s="15" t="n"/>
      <c r="H24" s="15" t="n"/>
      <c r="I24" s="15" t="n"/>
      <c r="J24" s="15" t="n"/>
    </row>
    <row r="25" ht="22" customHeight="1">
      <c r="A25" s="33" t="n"/>
      <c r="B25" s="34" t="inlineStr">
        <is>
          <t>Imponibile Lordo:</t>
        </is>
      </c>
      <c r="C25" s="33" t="n"/>
      <c r="D25" s="33" t="n"/>
      <c r="E25" s="33" t="n"/>
      <c r="F25" s="33" t="n"/>
      <c r="G25" s="33" t="n"/>
      <c r="H25" s="33" t="n"/>
      <c r="I25" s="32">
        <f>SUM(I9:I23)</f>
        <v/>
      </c>
      <c r="J25" s="33" t="n"/>
    </row>
    <row r="26" ht="22" customHeight="1">
      <c r="A26" s="33" t="n"/>
      <c r="B26" s="35" t="inlineStr">
        <is>
          <t>Totale Sconti:</t>
        </is>
      </c>
      <c r="C26" s="33" t="n"/>
      <c r="D26" s="33" t="n"/>
      <c r="E26" s="33" t="n"/>
      <c r="F26" s="33" t="n"/>
      <c r="G26" s="33" t="n"/>
      <c r="H26" s="33" t="n"/>
      <c r="I26" s="36">
        <f>SUMPRODUCT(F9:F23,G9:G23,H9:H23/100)</f>
        <v/>
      </c>
      <c r="J26" s="33" t="n"/>
    </row>
    <row r="27" ht="22" customHeight="1">
      <c r="A27" s="37" t="n"/>
      <c r="B27" s="38" t="inlineStr">
        <is>
          <t>Imponibile Netto:</t>
        </is>
      </c>
      <c r="C27" s="37" t="n"/>
      <c r="D27" s="37" t="n"/>
      <c r="E27" s="37" t="n"/>
      <c r="F27" s="37" t="n"/>
      <c r="G27" s="37" t="n"/>
      <c r="H27" s="37" t="n"/>
      <c r="I27" s="39">
        <f>I25-I26</f>
        <v/>
      </c>
      <c r="J27" s="37" t="n"/>
    </row>
    <row r="28" ht="22" customHeight="1">
      <c r="A28" s="33" t="n"/>
      <c r="B28" s="34" t="inlineStr">
        <is>
          <t>IVA (calcolata per aliquota):</t>
        </is>
      </c>
      <c r="C28" s="33" t="n"/>
      <c r="D28" s="33" t="n"/>
      <c r="E28" s="33" t="n"/>
      <c r="F28" s="33" t="n"/>
      <c r="G28" s="33" t="n"/>
      <c r="H28" s="33" t="n"/>
      <c r="I28" s="32">
        <f>SUMPRODUCT(I9:I23,J9:J23/100)</f>
        <v/>
      </c>
      <c r="J28" s="33" t="n"/>
    </row>
    <row r="29" ht="22" customHeight="1">
      <c r="A29" s="33" t="n"/>
      <c r="B29" s="40" t="inlineStr">
        <is>
          <t>Cassa Previdenziale (4%):</t>
        </is>
      </c>
      <c r="C29" s="33" t="n"/>
      <c r="D29" s="33" t="n"/>
      <c r="E29" s="33" t="n"/>
      <c r="F29" s="33" t="n"/>
      <c r="G29" s="33" t="n"/>
      <c r="H29" s="33" t="n"/>
      <c r="I29" s="41">
        <f>IF(Parametri!B14="Sì",I27*0.04,0)</f>
        <v/>
      </c>
      <c r="J29" s="33" t="n"/>
    </row>
    <row r="30" ht="22" customHeight="1">
      <c r="A30" s="33" t="n"/>
      <c r="B30" s="40" t="inlineStr">
        <is>
          <t>Rivalsa INPS (4%):</t>
        </is>
      </c>
      <c r="C30" s="33" t="n"/>
      <c r="D30" s="33" t="n"/>
      <c r="E30" s="33" t="n"/>
      <c r="F30" s="33" t="n"/>
      <c r="G30" s="33" t="n"/>
      <c r="H30" s="33" t="n"/>
      <c r="I30" s="41">
        <f>IF(Parametri!B15="Sì",I27*0.04,0)</f>
        <v/>
      </c>
      <c r="J30" s="33" t="n"/>
    </row>
    <row r="31" ht="22" customHeight="1">
      <c r="A31" s="33" t="n"/>
      <c r="B31" s="40" t="inlineStr">
        <is>
          <t>Marca da Bollo:</t>
        </is>
      </c>
      <c r="C31" s="33" t="n"/>
      <c r="D31" s="33" t="n"/>
      <c r="E31" s="33" t="n"/>
      <c r="F31" s="33" t="n"/>
      <c r="G31" s="33" t="n"/>
      <c r="H31" s="33" t="n"/>
      <c r="I31" s="41">
        <f>IF(Parametri!B16="Sì",2,0)</f>
        <v/>
      </c>
      <c r="J31" s="33" t="n"/>
    </row>
    <row r="32" ht="30" customHeight="1">
      <c r="A32" s="42" t="n"/>
      <c r="B32" s="43" t="inlineStr">
        <is>
          <t>TOTALE COMPLESSIVO IVA INCLUSA</t>
        </is>
      </c>
      <c r="C32" s="44" t="n"/>
      <c r="D32" s="44" t="n"/>
      <c r="E32" s="44" t="n"/>
      <c r="F32" s="44" t="n"/>
      <c r="G32" s="44" t="n"/>
      <c r="H32" s="45" t="n"/>
      <c r="I32" s="46">
        <f>I27+I28+I29+I30+I31</f>
        <v/>
      </c>
      <c r="J32" s="42" t="n"/>
    </row>
    <row r="33" ht="10" customHeight="1"/>
    <row r="34" ht="22" customHeight="1">
      <c r="A34" s="15" t="n"/>
      <c r="B34" s="19" t="inlineStr">
        <is>
          <t>CONDIZIONI DI PAGAMENTO E NOTE</t>
        </is>
      </c>
      <c r="C34" s="6" t="n"/>
      <c r="D34" s="6" t="n"/>
      <c r="E34" s="6" t="n"/>
      <c r="F34" s="6" t="n"/>
      <c r="G34" s="6" t="n"/>
      <c r="H34" s="6" t="n"/>
      <c r="I34" s="6" t="n"/>
      <c r="J34" s="7" t="n"/>
    </row>
    <row r="35" ht="20" customHeight="1">
      <c r="A35" s="33" t="n"/>
      <c r="B35" s="47" t="inlineStr">
        <is>
          <t>Modalità di Pagamento:</t>
        </is>
      </c>
      <c r="C35" s="48">
        <f>Parametri!B18</f>
        <v/>
      </c>
      <c r="D35" s="6" t="n"/>
      <c r="E35" s="6" t="n"/>
      <c r="F35" s="6" t="n"/>
      <c r="G35" s="6" t="n"/>
      <c r="H35" s="6" t="n"/>
      <c r="I35" s="6" t="n"/>
      <c r="J35" s="7" t="n"/>
    </row>
    <row r="36" ht="20" customHeight="1">
      <c r="A36" s="49" t="n"/>
      <c r="B36" s="50" t="inlineStr">
        <is>
          <t>Termini di Pagamento:</t>
        </is>
      </c>
      <c r="C36" s="48">
        <f>Parametri!B19</f>
        <v/>
      </c>
      <c r="D36" s="6" t="n"/>
      <c r="E36" s="6" t="n"/>
      <c r="F36" s="6" t="n"/>
      <c r="G36" s="6" t="n"/>
      <c r="H36" s="6" t="n"/>
      <c r="I36" s="6" t="n"/>
      <c r="J36" s="7" t="n"/>
    </row>
    <row r="37" ht="20" customHeight="1">
      <c r="A37" s="33" t="n"/>
      <c r="B37" s="47" t="inlineStr">
        <is>
          <t>Coordinate Bancarie:</t>
        </is>
      </c>
      <c r="C37" s="48">
        <f>Parametri!B20</f>
        <v/>
      </c>
      <c r="D37" s="6" t="n"/>
      <c r="E37" s="6" t="n"/>
      <c r="F37" s="6" t="n"/>
      <c r="G37" s="6" t="n"/>
      <c r="H37" s="6" t="n"/>
      <c r="I37" s="6" t="n"/>
      <c r="J37" s="7" t="n"/>
    </row>
    <row r="38" ht="20" customHeight="1">
      <c r="A38" s="49" t="n"/>
      <c r="B38" s="50" t="inlineStr">
        <is>
          <t>Note Aggiuntive:</t>
        </is>
      </c>
      <c r="C38" s="48">
        <f>Parametri!B21</f>
        <v/>
      </c>
      <c r="D38" s="6" t="n"/>
      <c r="E38" s="6" t="n"/>
      <c r="F38" s="6" t="n"/>
      <c r="G38" s="6" t="n"/>
      <c r="H38" s="6" t="n"/>
      <c r="I38" s="6" t="n"/>
      <c r="J38" s="7" t="n"/>
    </row>
    <row r="39" ht="18" customHeight="1"/>
    <row r="40" ht="16" customHeight="1">
      <c r="B40" s="51" t="inlineStr">
        <is>
          <t>Documento generato il 16/03/2026 — Preventivo soggetto ad accettazione scritta del cliente</t>
        </is>
      </c>
    </row>
    <row r="41" ht="18" customHeight="1"/>
    <row r="42" ht="14" customHeight="1">
      <c r="B42" s="52" t="inlineStr">
        <is>
          <t>Timbro e Firma Azienda</t>
        </is>
      </c>
      <c r="G42" s="52" t="inlineStr">
        <is>
          <t>Firma per Accettazione Cliente</t>
        </is>
      </c>
    </row>
    <row r="43" ht="18" customHeight="1">
      <c r="B43" s="53" t="n"/>
      <c r="C43" s="53" t="n"/>
      <c r="D43" s="53" t="n"/>
      <c r="G43" s="53" t="n"/>
      <c r="H43" s="53" t="n"/>
      <c r="I43" s="53" t="n"/>
    </row>
    <row r="44" ht="14" customHeight="1">
      <c r="B44" s="53" t="n"/>
      <c r="C44" s="53" t="n"/>
      <c r="D44" s="53" t="n"/>
      <c r="G44" s="53" t="n"/>
      <c r="H44" s="53" t="n"/>
      <c r="I44" s="53" t="n"/>
    </row>
    <row r="45" ht="14" customHeight="1">
      <c r="B45" s="51" t="inlineStr">
        <is>
          <t>Data: ___________________</t>
        </is>
      </c>
      <c r="G45" s="51" t="inlineStr">
        <is>
          <t>Data: ___________________</t>
        </is>
      </c>
    </row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28">
    <mergeCell ref="B1:F4"/>
    <mergeCell ref="G1:J1"/>
    <mergeCell ref="G2:J2"/>
    <mergeCell ref="G3:H3"/>
    <mergeCell ref="I3:J3"/>
    <mergeCell ref="G4:H4"/>
    <mergeCell ref="I4:J4"/>
    <mergeCell ref="B7:D7"/>
    <mergeCell ref="E7:G7"/>
    <mergeCell ref="H7:I7"/>
    <mergeCell ref="B25:H25"/>
    <mergeCell ref="B26:H26"/>
    <mergeCell ref="B27:H27"/>
    <mergeCell ref="B28:H28"/>
    <mergeCell ref="B29:H29"/>
    <mergeCell ref="B30:H30"/>
    <mergeCell ref="B31:H31"/>
    <mergeCell ref="B32:H32"/>
    <mergeCell ref="B34:J34"/>
    <mergeCell ref="C35:J35"/>
    <mergeCell ref="C36:J36"/>
    <mergeCell ref="C37:J37"/>
    <mergeCell ref="C38:J38"/>
    <mergeCell ref="B40:J40"/>
    <mergeCell ref="B42:D42"/>
    <mergeCell ref="B45:D45"/>
    <mergeCell ref="G42:I42"/>
    <mergeCell ref="G45:I45"/>
  </mergeCells>
  <dataValidations count="2">
    <dataValidation sqref="D9:D23" showErrorMessage="1" showInputMessage="1" allowBlank="1" type="list">
      <formula1>"Manodopera,Materiali,Servizi,Trasporto,Consulenza,Altro"</formula1>
    </dataValidation>
    <dataValidation sqref="J9:J23" showErrorMessage="1" showInputMessage="1" allowBlank="0" type="list">
      <formula1>"0,4,5,10,22"</formula1>
    </dataValidation>
  </dataValidations>
  <pageMargins left="0.5" right="0.5" top="0.7" bottom="0.7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F1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5" customWidth="1" min="3" max="3"/>
    <col width="15" customWidth="1" min="4" max="4"/>
    <col width="12" customWidth="1" min="5" max="5"/>
    <col width="12" customWidth="1" min="6" max="6"/>
  </cols>
  <sheetData>
    <row r="1" ht="14" customHeight="1"/>
    <row r="2" ht="40" customHeight="1">
      <c r="A2" s="1" t="n"/>
      <c r="B2" s="54" t="inlineStr">
        <is>
          <t>RIEPILOGO PER CATEGORIA</t>
        </is>
      </c>
      <c r="C2" s="6" t="n"/>
      <c r="D2" s="6" t="n"/>
      <c r="E2" s="6" t="n"/>
      <c r="F2" s="7" t="n"/>
    </row>
    <row r="3" ht="14" customHeight="1"/>
    <row r="4" ht="22" customHeight="1">
      <c r="A4" s="5" t="inlineStr"/>
      <c r="B4" s="5" t="inlineStr">
        <is>
          <t>Categoria</t>
        </is>
      </c>
      <c r="C4" s="5" t="inlineStr">
        <is>
          <t>Importo (€)</t>
        </is>
      </c>
      <c r="D4" s="5" t="inlineStr">
        <is>
          <t>% sul Totale</t>
        </is>
      </c>
      <c r="E4" s="5" t="inlineStr">
        <is>
          <t>N° Voci</t>
        </is>
      </c>
      <c r="F4" s="5" t="inlineStr">
        <is>
          <t>IVA Media (%)</t>
        </is>
      </c>
    </row>
    <row r="5" ht="20" customHeight="1">
      <c r="A5" s="21" t="inlineStr"/>
      <c r="B5" s="55" t="inlineStr">
        <is>
          <t>Manodopera</t>
        </is>
      </c>
      <c r="C5" s="27">
        <f>SUMPRODUCT((Preventivo!D9:D23="Manodopera")*(Preventivo!I9:I23))</f>
        <v/>
      </c>
      <c r="D5" s="56">
        <f>C5/C11*100</f>
        <v/>
      </c>
      <c r="E5" s="57">
        <f>COUNTIF(Preventivo!D9:D23,"Manodopera")</f>
        <v/>
      </c>
      <c r="F5" s="56">
        <f>IFERROR(AVERAGEIF(Preventivo!D9:D23,"Manodopera",Preventivo!J9:J23),0)</f>
        <v/>
      </c>
    </row>
    <row r="6" ht="20" customHeight="1">
      <c r="A6" s="29" t="inlineStr"/>
      <c r="B6" s="58" t="inlineStr">
        <is>
          <t>Materiali</t>
        </is>
      </c>
      <c r="C6" s="32">
        <f>SUMPRODUCT((Preventivo!D9:D23="Materiali")*(Preventivo!I9:I23))</f>
        <v/>
      </c>
      <c r="D6" s="59">
        <f>C6/C11*100</f>
        <v/>
      </c>
      <c r="E6" s="60">
        <f>COUNTIF(Preventivo!D9:D23,"Materiali")</f>
        <v/>
      </c>
      <c r="F6" s="59">
        <f>IFERROR(AVERAGEIF(Preventivo!D9:D23,"Materiali",Preventivo!J9:J23),0)</f>
        <v/>
      </c>
    </row>
    <row r="7" ht="20" customHeight="1">
      <c r="A7" s="21" t="inlineStr"/>
      <c r="B7" s="55" t="inlineStr">
        <is>
          <t>Servizi</t>
        </is>
      </c>
      <c r="C7" s="27">
        <f>SUMPRODUCT((Preventivo!D9:D23="Servizi")*(Preventivo!I9:I23))</f>
        <v/>
      </c>
      <c r="D7" s="56">
        <f>C7/C11*100</f>
        <v/>
      </c>
      <c r="E7" s="57">
        <f>COUNTIF(Preventivo!D9:D23,"Servizi")</f>
        <v/>
      </c>
      <c r="F7" s="56">
        <f>IFERROR(AVERAGEIF(Preventivo!D9:D23,"Servizi",Preventivo!J9:J23),0)</f>
        <v/>
      </c>
    </row>
    <row r="8" ht="20" customHeight="1">
      <c r="A8" s="29" t="inlineStr"/>
      <c r="B8" s="58" t="inlineStr">
        <is>
          <t>Trasporto</t>
        </is>
      </c>
      <c r="C8" s="32">
        <f>SUMPRODUCT((Preventivo!D9:D23="Trasporto")*(Preventivo!I9:I23))</f>
        <v/>
      </c>
      <c r="D8" s="59">
        <f>C8/C11*100</f>
        <v/>
      </c>
      <c r="E8" s="60">
        <f>COUNTIF(Preventivo!D9:D23,"Trasporto")</f>
        <v/>
      </c>
      <c r="F8" s="59">
        <f>IFERROR(AVERAGEIF(Preventivo!D9:D23,"Trasporto",Preventivo!J9:J23),0)</f>
        <v/>
      </c>
    </row>
    <row r="9" ht="20" customHeight="1">
      <c r="A9" s="21" t="inlineStr"/>
      <c r="B9" s="55" t="inlineStr">
        <is>
          <t>Consulenza</t>
        </is>
      </c>
      <c r="C9" s="27">
        <f>SUMPRODUCT((Preventivo!D9:D23="Consulenza")*(Preventivo!I9:I23))</f>
        <v/>
      </c>
      <c r="D9" s="56">
        <f>C9/C11*100</f>
        <v/>
      </c>
      <c r="E9" s="57">
        <f>COUNTIF(Preventivo!D9:D23,"Consulenza")</f>
        <v/>
      </c>
      <c r="F9" s="56">
        <f>IFERROR(AVERAGEIF(Preventivo!D9:D23,"Consulenza",Preventivo!J9:J23),0)</f>
        <v/>
      </c>
    </row>
    <row r="10" ht="20" customHeight="1">
      <c r="A10" s="29" t="inlineStr"/>
      <c r="B10" s="58" t="inlineStr">
        <is>
          <t>Altro</t>
        </is>
      </c>
      <c r="C10" s="32">
        <f>SUMPRODUCT((Preventivo!D9:D23="Altro")*(Preventivo!I9:I23))</f>
        <v/>
      </c>
      <c r="D10" s="59">
        <f>C10/C11*100</f>
        <v/>
      </c>
      <c r="E10" s="60">
        <f>COUNTIF(Preventivo!D9:D23,"Altro")</f>
        <v/>
      </c>
      <c r="F10" s="59">
        <f>IFERROR(AVERAGEIF(Preventivo!D9:D23,"Altro",Preventivo!J9:J23),0)</f>
        <v/>
      </c>
    </row>
    <row r="11" ht="24" customHeight="1">
      <c r="A11" s="1" t="n"/>
      <c r="B11" s="61" t="inlineStr">
        <is>
          <t>TOTALE IMPONIBILE</t>
        </is>
      </c>
      <c r="C11" s="62">
        <f>SUM(C5:C10)</f>
        <v/>
      </c>
      <c r="D11" s="5" t="inlineStr">
        <is>
          <t>100,00%</t>
        </is>
      </c>
      <c r="E11" s="63">
        <f>SUM(E5:E10)</f>
        <v/>
      </c>
      <c r="F11" s="1" t="n"/>
    </row>
  </sheetData>
  <mergeCells count="1">
    <mergeCell ref="B2:F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D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40" customWidth="1" min="3" max="3"/>
    <col width="25" customWidth="1" min="4" max="4"/>
  </cols>
  <sheetData>
    <row r="1" ht="14" customHeight="1"/>
    <row r="2" ht="40" customHeight="1">
      <c r="A2" s="1" t="n"/>
      <c r="B2" s="54" t="inlineStr">
        <is>
          <t>PARAMETRI PREVENTIVO</t>
        </is>
      </c>
      <c r="C2" s="6" t="n"/>
      <c r="D2" s="7" t="n"/>
    </row>
    <row r="3" ht="22" customHeight="1">
      <c r="A3" s="15" t="n"/>
      <c r="B3" s="17" t="inlineStr">
        <is>
          <t>DATI DOCUMENTO</t>
        </is>
      </c>
      <c r="C3" s="6" t="n"/>
      <c r="D3" s="7" t="n"/>
    </row>
    <row r="4" ht="22" customHeight="1">
      <c r="A4" s="49" t="n"/>
      <c r="B4" s="64" t="inlineStr">
        <is>
          <t>Numero Preventivo</t>
        </is>
      </c>
      <c r="C4" s="48" t="inlineStr">
        <is>
          <t>PREV-2024-001</t>
        </is>
      </c>
      <c r="D4" s="65" t="inlineStr">
        <is>
          <t>← Modifica qui</t>
        </is>
      </c>
    </row>
    <row r="5" ht="22" customHeight="1">
      <c r="A5" s="33" t="n"/>
      <c r="B5" s="66" t="inlineStr">
        <is>
          <t>Data Emissione</t>
        </is>
      </c>
      <c r="C5" s="67" t="inlineStr">
        <is>
          <t>16/03/2026</t>
        </is>
      </c>
      <c r="D5" s="68" t="inlineStr">
        <is>
          <t>← Modifica qui</t>
        </is>
      </c>
    </row>
    <row r="6" ht="22" customHeight="1">
      <c r="A6" s="49" t="n"/>
      <c r="B6" s="64" t="inlineStr">
        <is>
          <t>Validità Preventivo (giorni)</t>
        </is>
      </c>
      <c r="C6" s="48" t="n">
        <v>30</v>
      </c>
      <c r="D6" s="65" t="inlineStr">
        <is>
          <t>← Modifica qui</t>
        </is>
      </c>
    </row>
    <row r="7" ht="22" customHeight="1">
      <c r="A7" s="15" t="n"/>
      <c r="B7" s="17" t="inlineStr">
        <is>
          <t>DATI CLIENTE</t>
        </is>
      </c>
      <c r="C7" s="6" t="n"/>
      <c r="D7" s="7" t="n"/>
    </row>
    <row r="8" ht="22" customHeight="1">
      <c r="A8" s="49" t="n"/>
      <c r="B8" s="64" t="inlineStr">
        <is>
          <t>Ragione Sociale Cliente</t>
        </is>
      </c>
      <c r="C8" s="48" t="inlineStr">
        <is>
          <t>Cliente S.p.A.</t>
        </is>
      </c>
      <c r="D8" s="65" t="inlineStr">
        <is>
          <t>← Modifica qui</t>
        </is>
      </c>
    </row>
    <row r="9" ht="22" customHeight="1">
      <c r="A9" s="33" t="n"/>
      <c r="B9" s="66" t="inlineStr">
        <is>
          <t>Indirizzo Cliente</t>
        </is>
      </c>
      <c r="C9" s="48" t="inlineStr">
        <is>
          <t>Via Roma, 10 - 00100 Roma (RM)</t>
        </is>
      </c>
      <c r="D9" s="68" t="inlineStr">
        <is>
          <t>← Modifica qui</t>
        </is>
      </c>
    </row>
    <row r="10" ht="22" customHeight="1">
      <c r="A10" s="49" t="n"/>
      <c r="B10" s="64" t="inlineStr">
        <is>
          <t>Oggetto / Progetto</t>
        </is>
      </c>
      <c r="C10" s="48" t="inlineStr">
        <is>
          <t>Fornitura e installazione sistema informatico</t>
        </is>
      </c>
      <c r="D10" s="65" t="inlineStr">
        <is>
          <t>← Modifica qui</t>
        </is>
      </c>
    </row>
    <row r="11" ht="22" customHeight="1">
      <c r="A11" s="33" t="n"/>
      <c r="B11" s="66" t="inlineStr">
        <is>
          <t>Persona di Riferimento</t>
        </is>
      </c>
      <c r="C11" s="48" t="inlineStr">
        <is>
          <t>Mario Rossi</t>
        </is>
      </c>
      <c r="D11" s="68" t="inlineStr">
        <is>
          <t>← Modifica qui</t>
        </is>
      </c>
    </row>
    <row r="12" ht="22" customHeight="1">
      <c r="A12" s="49" t="n"/>
      <c r="B12" s="64" t="inlineStr">
        <is>
          <t>Email Cliente</t>
        </is>
      </c>
      <c r="C12" s="48" t="inlineStr">
        <is>
          <t>cliente@email.it</t>
        </is>
      </c>
      <c r="D12" s="65" t="inlineStr">
        <is>
          <t>← Modifica qui</t>
        </is>
      </c>
    </row>
    <row r="13" ht="22" customHeight="1">
      <c r="A13" s="15" t="n"/>
      <c r="B13" s="17" t="inlineStr">
        <is>
          <t>OPZIONI FISCALI</t>
        </is>
      </c>
      <c r="C13" s="6" t="n"/>
      <c r="D13" s="7" t="n"/>
    </row>
    <row r="14" ht="22" customHeight="1">
      <c r="A14" s="49" t="n"/>
      <c r="B14" s="64" t="inlineStr">
        <is>
          <t>Cassa Previdenziale (4%)</t>
        </is>
      </c>
      <c r="C14" s="48" t="inlineStr">
        <is>
          <t>Sì</t>
        </is>
      </c>
      <c r="D14" s="65" t="inlineStr">
        <is>
          <t>← Modifica qui</t>
        </is>
      </c>
    </row>
    <row r="15" ht="22" customHeight="1">
      <c r="A15" s="33" t="n"/>
      <c r="B15" s="66" t="inlineStr">
        <is>
          <t>Rivalsa INPS (4%)</t>
        </is>
      </c>
      <c r="C15" s="48" t="inlineStr">
        <is>
          <t>No</t>
        </is>
      </c>
      <c r="D15" s="68" t="inlineStr">
        <is>
          <t>← Modifica qui</t>
        </is>
      </c>
    </row>
    <row r="16" ht="22" customHeight="1">
      <c r="A16" s="49" t="n"/>
      <c r="B16" s="64" t="inlineStr">
        <is>
          <t>Marca da Bollo</t>
        </is>
      </c>
      <c r="C16" s="48" t="inlineStr">
        <is>
          <t>No</t>
        </is>
      </c>
      <c r="D16" s="65" t="inlineStr">
        <is>
          <t>← Modifica qui</t>
        </is>
      </c>
    </row>
    <row r="17" ht="22" customHeight="1">
      <c r="A17" s="15" t="n"/>
      <c r="B17" s="17" t="inlineStr">
        <is>
          <t>CONDIZIONI PAGAMENTO</t>
        </is>
      </c>
      <c r="C17" s="6" t="n"/>
      <c r="D17" s="7" t="n"/>
    </row>
    <row r="18" ht="22" customHeight="1">
      <c r="A18" s="49" t="n"/>
      <c r="B18" s="64" t="inlineStr">
        <is>
          <t>Modalità di Pagamento</t>
        </is>
      </c>
      <c r="C18" s="48" t="inlineStr">
        <is>
          <t>Bonifico Bancario</t>
        </is>
      </c>
      <c r="D18" s="65" t="inlineStr">
        <is>
          <t>← Modifica qui</t>
        </is>
      </c>
    </row>
    <row r="19" ht="22" customHeight="1">
      <c r="A19" s="33" t="n"/>
      <c r="B19" s="66" t="inlineStr">
        <is>
          <t>Termini di Pagamento</t>
        </is>
      </c>
      <c r="C19" s="48" t="inlineStr">
        <is>
          <t>30 giorni data fattura</t>
        </is>
      </c>
      <c r="D19" s="68" t="inlineStr">
        <is>
          <t>← Modifica qui</t>
        </is>
      </c>
    </row>
    <row r="20" ht="22" customHeight="1">
      <c r="A20" s="49" t="n"/>
      <c r="B20" s="64" t="inlineStr">
        <is>
          <t>Coordinate Bancarie (IBAN)</t>
        </is>
      </c>
      <c r="C20" s="48" t="inlineStr">
        <is>
          <t>IT60 X054 2811 1010 0000 0123 456</t>
        </is>
      </c>
      <c r="D20" s="65" t="inlineStr">
        <is>
          <t>← Modifica qui</t>
        </is>
      </c>
    </row>
    <row r="21" ht="22" customHeight="1">
      <c r="A21" s="33" t="n"/>
      <c r="B21" s="66" t="inlineStr">
        <is>
          <t>Note Aggiuntive</t>
        </is>
      </c>
      <c r="C21" s="48" t="inlineStr">
        <is>
          <t>Il presente preventivo è valido 30 giorni dalla data di emissione.</t>
        </is>
      </c>
      <c r="D21" s="68" t="inlineStr">
        <is>
          <t>← Modifica qui</t>
        </is>
      </c>
    </row>
    <row r="23" ht="22" customHeight="1">
      <c r="A23" s="69" t="n"/>
      <c r="B23" s="70" t="inlineStr">
        <is>
          <t>⚠ STRUTTURA PARAMETRI</t>
        </is>
      </c>
      <c r="C23" s="6" t="n"/>
      <c r="D23" s="7" t="n"/>
    </row>
    <row r="24" ht="20" customHeight="1">
      <c r="B24" s="71" t="inlineStr">
        <is>
          <t>B2 = Numero Preventivo</t>
        </is>
      </c>
      <c r="C24" s="72" t="inlineStr">
        <is>
          <t>Usato nel foglio Preventivo cella C5</t>
        </is>
      </c>
      <c r="D24" s="7" t="n"/>
    </row>
    <row r="25" ht="20" customHeight="1">
      <c r="B25" s="71" t="inlineStr">
        <is>
          <t>B4 = Validità giorni</t>
        </is>
      </c>
      <c r="C25" s="72" t="inlineStr">
        <is>
          <t>Calcola la data di scadenza automaticamente</t>
        </is>
      </c>
      <c r="D25" s="7" t="n"/>
    </row>
    <row r="26" ht="20" customHeight="1">
      <c r="B26" s="71" t="inlineStr">
        <is>
          <t>B6, B8, B10 = Dati cliente</t>
        </is>
      </c>
      <c r="C26" s="72" t="inlineStr">
        <is>
          <t>Visualizzati nell'intestazione del preventivo</t>
        </is>
      </c>
      <c r="D26" s="7" t="n"/>
    </row>
  </sheetData>
  <mergeCells count="9">
    <mergeCell ref="B2:D2"/>
    <mergeCell ref="B3:D3"/>
    <mergeCell ref="B7:D7"/>
    <mergeCell ref="B13:D13"/>
    <mergeCell ref="B17:D17"/>
    <mergeCell ref="B23:D23"/>
    <mergeCell ref="C24:D24"/>
    <mergeCell ref="C25:D25"/>
    <mergeCell ref="C26:D26"/>
  </mergeCells>
  <dataValidations count="2">
    <dataValidation sqref="C14:C16" showErrorMessage="1" showInputMessage="1" allowBlank="0" type="list">
      <formula1>"Sì,No"</formula1>
    </dataValidation>
    <dataValidation sqref="C18" showErrorMessage="1" showInputMessage="1" allowBlank="1" type="list">
      <formula1>"Bonifico Bancario,Contanti,Assegno,RID/SDD,PayPal,Carta di Credito"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H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32" customWidth="1" min="3" max="3"/>
    <col width="18" customWidth="1" min="4" max="4"/>
    <col width="10" customWidth="1" min="5" max="5"/>
    <col width="14" customWidth="1" min="6" max="6"/>
    <col width="14" customWidth="1" min="7" max="7"/>
    <col width="18" customWidth="1" min="8" max="8"/>
  </cols>
  <sheetData>
    <row r="1" ht="14" customHeight="1"/>
    <row r="2" ht="40" customHeight="1">
      <c r="A2" s="1" t="n"/>
      <c r="B2" s="54" t="inlineStr">
        <is>
          <t>LISTINO PREZZI DI RIFERIMENTO</t>
        </is>
      </c>
      <c r="C2" s="6" t="n"/>
      <c r="D2" s="6" t="n"/>
      <c r="E2" s="6" t="n"/>
      <c r="F2" s="6" t="n"/>
      <c r="G2" s="6" t="n"/>
      <c r="H2" s="7" t="n"/>
    </row>
    <row r="3" ht="14" customHeight="1"/>
    <row r="4" ht="22" customHeight="1">
      <c r="A4" s="5" t="inlineStr"/>
      <c r="B4" s="5" t="inlineStr">
        <is>
          <t>Codice</t>
        </is>
      </c>
      <c r="C4" s="5" t="inlineStr">
        <is>
          <t>Descrizione Servizio/Prodotto</t>
        </is>
      </c>
      <c r="D4" s="5" t="inlineStr">
        <is>
          <t>Categoria</t>
        </is>
      </c>
      <c r="E4" s="5" t="inlineStr">
        <is>
          <t>U.M.</t>
        </is>
      </c>
      <c r="F4" s="5" t="inlineStr">
        <is>
          <t>Prezzo Base (€)</t>
        </is>
      </c>
      <c r="G4" s="5" t="inlineStr">
        <is>
          <t>Sconto Max (%)</t>
        </is>
      </c>
      <c r="H4" s="5" t="inlineStr">
        <is>
          <t>Note</t>
        </is>
      </c>
    </row>
    <row r="5" ht="20" customHeight="1">
      <c r="A5" s="23" t="inlineStr"/>
      <c r="B5" s="22" t="inlineStr">
        <is>
          <t>SRV-001</t>
        </is>
      </c>
      <c r="C5" s="23" t="inlineStr">
        <is>
          <t>Consulenza strategica e analisi</t>
        </is>
      </c>
      <c r="D5" s="23" t="inlineStr">
        <is>
          <t>Consulenza</t>
        </is>
      </c>
      <c r="E5" s="21" t="inlineStr">
        <is>
          <t>ora</t>
        </is>
      </c>
      <c r="F5" s="27" t="n">
        <v>95</v>
      </c>
      <c r="G5" s="73" t="n">
        <v>10</v>
      </c>
      <c r="H5" s="65" t="inlineStr">
        <is>
          <t>Senior consultant</t>
        </is>
      </c>
    </row>
    <row r="6" ht="20" customHeight="1">
      <c r="A6" s="31" t="inlineStr"/>
      <c r="B6" s="30" t="inlineStr">
        <is>
          <t>SRV-002</t>
        </is>
      </c>
      <c r="C6" s="31" t="inlineStr">
        <is>
          <t>Consulenza operativa standard</t>
        </is>
      </c>
      <c r="D6" s="31" t="inlineStr">
        <is>
          <t>Consulenza</t>
        </is>
      </c>
      <c r="E6" s="29" t="inlineStr">
        <is>
          <t>ora</t>
        </is>
      </c>
      <c r="F6" s="32" t="n">
        <v>75</v>
      </c>
      <c r="G6" s="74" t="n">
        <v>15</v>
      </c>
      <c r="H6" s="68" t="inlineStr">
        <is>
          <t>Junior consultant</t>
        </is>
      </c>
    </row>
    <row r="7" ht="20" customHeight="1">
      <c r="A7" s="23" t="inlineStr"/>
      <c r="B7" s="22" t="inlineStr">
        <is>
          <t>SRV-003</t>
        </is>
      </c>
      <c r="C7" s="23" t="inlineStr">
        <is>
          <t>Progettazione e design</t>
        </is>
      </c>
      <c r="D7" s="23" t="inlineStr">
        <is>
          <t>Consulenza</t>
        </is>
      </c>
      <c r="E7" s="21" t="inlineStr">
        <is>
          <t>ora</t>
        </is>
      </c>
      <c r="F7" s="27" t="n">
        <v>85</v>
      </c>
      <c r="G7" s="73" t="n">
        <v>10</v>
      </c>
      <c r="H7" s="65" t="inlineStr"/>
    </row>
    <row r="8" ht="20" customHeight="1">
      <c r="A8" s="31" t="inlineStr"/>
      <c r="B8" s="30" t="inlineStr">
        <is>
          <t>MAN-001</t>
        </is>
      </c>
      <c r="C8" s="31" t="inlineStr">
        <is>
          <t>Installazione e configurazione</t>
        </is>
      </c>
      <c r="D8" s="31" t="inlineStr">
        <is>
          <t>Manodopera</t>
        </is>
      </c>
      <c r="E8" s="29" t="inlineStr">
        <is>
          <t>ora</t>
        </is>
      </c>
      <c r="F8" s="32" t="n">
        <v>70</v>
      </c>
      <c r="G8" s="74" t="n">
        <v>5</v>
      </c>
      <c r="H8" s="68" t="inlineStr"/>
    </row>
    <row r="9" ht="20" customHeight="1">
      <c r="A9" s="23" t="inlineStr"/>
      <c r="B9" s="22" t="inlineStr">
        <is>
          <t>MAN-002</t>
        </is>
      </c>
      <c r="C9" s="23" t="inlineStr">
        <is>
          <t>Manutenzione ordinaria</t>
        </is>
      </c>
      <c r="D9" s="23" t="inlineStr">
        <is>
          <t>Manodopera</t>
        </is>
      </c>
      <c r="E9" s="21" t="inlineStr">
        <is>
          <t>ora</t>
        </is>
      </c>
      <c r="F9" s="27" t="n">
        <v>60</v>
      </c>
      <c r="G9" s="73" t="n">
        <v>10</v>
      </c>
      <c r="H9" s="65" t="inlineStr"/>
    </row>
    <row r="10" ht="20" customHeight="1">
      <c r="A10" s="31" t="inlineStr"/>
      <c r="B10" s="30" t="inlineStr">
        <is>
          <t>MAN-003</t>
        </is>
      </c>
      <c r="C10" s="31" t="inlineStr">
        <is>
          <t>Manutenzione straordinaria</t>
        </is>
      </c>
      <c r="D10" s="31" t="inlineStr">
        <is>
          <t>Manodopera</t>
        </is>
      </c>
      <c r="E10" s="29" t="inlineStr">
        <is>
          <t>ora</t>
        </is>
      </c>
      <c r="F10" s="32" t="n">
        <v>80</v>
      </c>
      <c r="G10" s="74" t="n">
        <v>5</v>
      </c>
      <c r="H10" s="68" t="inlineStr">
        <is>
          <t>Notturno/festivo +50%</t>
        </is>
      </c>
    </row>
    <row r="11" ht="20" customHeight="1">
      <c r="A11" s="23" t="inlineStr"/>
      <c r="B11" s="22" t="inlineStr">
        <is>
          <t>MAT-001</t>
        </is>
      </c>
      <c r="C11" s="23" t="inlineStr">
        <is>
          <t>Componentistica elettronica</t>
        </is>
      </c>
      <c r="D11" s="23" t="inlineStr">
        <is>
          <t>Materiali</t>
        </is>
      </c>
      <c r="E11" s="21" t="inlineStr">
        <is>
          <t>pz</t>
        </is>
      </c>
      <c r="F11" s="27" t="n">
        <v>45</v>
      </c>
      <c r="G11" s="73" t="n">
        <v>20</v>
      </c>
      <c r="H11" s="65" t="inlineStr">
        <is>
          <t>Prezzi variabili</t>
        </is>
      </c>
    </row>
    <row r="12" ht="20" customHeight="1">
      <c r="A12" s="31" t="inlineStr"/>
      <c r="B12" s="30" t="inlineStr">
        <is>
          <t>MAT-002</t>
        </is>
      </c>
      <c r="C12" s="31" t="inlineStr">
        <is>
          <t>Cablaggio e connettori</t>
        </is>
      </c>
      <c r="D12" s="31" t="inlineStr">
        <is>
          <t>Materiali</t>
        </is>
      </c>
      <c r="E12" s="29" t="inlineStr">
        <is>
          <t>mt</t>
        </is>
      </c>
      <c r="F12" s="32" t="n">
        <v>8.5</v>
      </c>
      <c r="G12" s="74" t="n">
        <v>15</v>
      </c>
      <c r="H12" s="68" t="inlineStr"/>
    </row>
    <row r="13" ht="20" customHeight="1">
      <c r="A13" s="23" t="inlineStr"/>
      <c r="B13" s="22" t="inlineStr">
        <is>
          <t>MAT-003</t>
        </is>
      </c>
      <c r="C13" s="23" t="inlineStr">
        <is>
          <t>Server rack 1U</t>
        </is>
      </c>
      <c r="D13" s="23" t="inlineStr">
        <is>
          <t>Materiali</t>
        </is>
      </c>
      <c r="E13" s="21" t="inlineStr">
        <is>
          <t>pz</t>
        </is>
      </c>
      <c r="F13" s="27" t="n">
        <v>850</v>
      </c>
      <c r="G13" s="73" t="n">
        <v>25</v>
      </c>
      <c r="H13" s="65" t="inlineStr">
        <is>
          <t>Soggetto a disponibilità</t>
        </is>
      </c>
    </row>
    <row r="14" ht="20" customHeight="1">
      <c r="A14" s="31" t="inlineStr"/>
      <c r="B14" s="30" t="inlineStr">
        <is>
          <t>LIC-001</t>
        </is>
      </c>
      <c r="C14" s="31" t="inlineStr">
        <is>
          <t>Licenza software annuale</t>
        </is>
      </c>
      <c r="D14" s="31" t="inlineStr">
        <is>
          <t>Servizi</t>
        </is>
      </c>
      <c r="E14" s="29" t="inlineStr">
        <is>
          <t>anno</t>
        </is>
      </c>
      <c r="F14" s="32" t="n">
        <v>480</v>
      </c>
      <c r="G14" s="74" t="n">
        <v>0</v>
      </c>
      <c r="H14" s="68" t="inlineStr">
        <is>
          <t>Non scontabile</t>
        </is>
      </c>
    </row>
    <row r="15" ht="20" customHeight="1">
      <c r="A15" s="23" t="inlineStr"/>
      <c r="B15" s="22" t="inlineStr">
        <is>
          <t>LIC-002</t>
        </is>
      </c>
      <c r="C15" s="23" t="inlineStr">
        <is>
          <t>Canone assistenza mensile</t>
        </is>
      </c>
      <c r="D15" s="23" t="inlineStr">
        <is>
          <t>Servizi</t>
        </is>
      </c>
      <c r="E15" s="21" t="inlineStr">
        <is>
          <t>mese</t>
        </is>
      </c>
      <c r="F15" s="27" t="n">
        <v>120</v>
      </c>
      <c r="G15" s="73" t="n">
        <v>10</v>
      </c>
      <c r="H15" s="65" t="inlineStr"/>
    </row>
    <row r="16" ht="20" customHeight="1">
      <c r="A16" s="31" t="inlineStr"/>
      <c r="B16" s="30" t="inlineStr">
        <is>
          <t>LIC-003</t>
        </is>
      </c>
      <c r="C16" s="31" t="inlineStr">
        <is>
          <t>Aggiornamenti e patch</t>
        </is>
      </c>
      <c r="D16" s="31" t="inlineStr">
        <is>
          <t>Servizi</t>
        </is>
      </c>
      <c r="E16" s="29" t="inlineStr">
        <is>
          <t>anno</t>
        </is>
      </c>
      <c r="F16" s="32" t="n">
        <v>240</v>
      </c>
      <c r="G16" s="74" t="n">
        <v>5</v>
      </c>
      <c r="H16" s="68" t="inlineStr"/>
    </row>
    <row r="17" ht="20" customHeight="1">
      <c r="A17" s="23" t="inlineStr"/>
      <c r="B17" s="22" t="inlineStr">
        <is>
          <t>TRA-001</t>
        </is>
      </c>
      <c r="C17" s="23" t="inlineStr">
        <is>
          <t>Trasferta (entro 50 km)</t>
        </is>
      </c>
      <c r="D17" s="23" t="inlineStr">
        <is>
          <t>Trasporto</t>
        </is>
      </c>
      <c r="E17" s="21" t="inlineStr">
        <is>
          <t>km</t>
        </is>
      </c>
      <c r="F17" s="27" t="n">
        <v>0.4</v>
      </c>
      <c r="G17" s="73" t="n">
        <v>0</v>
      </c>
      <c r="H17" s="65" t="inlineStr"/>
    </row>
    <row r="18" ht="20" customHeight="1">
      <c r="A18" s="31" t="inlineStr"/>
      <c r="B18" s="30" t="inlineStr">
        <is>
          <t>TRA-002</t>
        </is>
      </c>
      <c r="C18" s="31" t="inlineStr">
        <is>
          <t>Trasferta (oltre 50 km)</t>
        </is>
      </c>
      <c r="D18" s="31" t="inlineStr">
        <is>
          <t>Trasporto</t>
        </is>
      </c>
      <c r="E18" s="29" t="inlineStr">
        <is>
          <t>km</t>
        </is>
      </c>
      <c r="F18" s="32" t="n">
        <v>0.35</v>
      </c>
      <c r="G18" s="74" t="n">
        <v>0</v>
      </c>
      <c r="H18" s="68" t="inlineStr">
        <is>
          <t>Tariffa decrescente</t>
        </is>
      </c>
    </row>
    <row r="19" ht="20" customHeight="1">
      <c r="A19" s="23" t="inlineStr"/>
      <c r="B19" s="22" t="inlineStr">
        <is>
          <t>TRA-003</t>
        </is>
      </c>
      <c r="C19" s="23" t="inlineStr">
        <is>
          <t>Spese di spedizione</t>
        </is>
      </c>
      <c r="D19" s="23" t="inlineStr">
        <is>
          <t>Trasporto</t>
        </is>
      </c>
      <c r="E19" s="21" t="inlineStr">
        <is>
          <t>spediz.</t>
        </is>
      </c>
      <c r="F19" s="27" t="n">
        <v>12</v>
      </c>
      <c r="G19" s="73" t="n">
        <v>0</v>
      </c>
      <c r="H19" s="65" t="inlineStr"/>
    </row>
    <row r="20" ht="24" customHeight="1">
      <c r="A20" s="37" t="n"/>
      <c r="B20" s="75" t="inlineStr">
        <is>
          <t>Listino aggiornato al 16/03/2026 — I prezzi si intendono IVA esclusa</t>
        </is>
      </c>
      <c r="C20" s="6" t="n"/>
      <c r="D20" s="6" t="n"/>
      <c r="E20" s="6" t="n"/>
      <c r="F20" s="6" t="n"/>
      <c r="G20" s="6" t="n"/>
      <c r="H20" s="7" t="n"/>
    </row>
  </sheetData>
  <mergeCells count="2">
    <mergeCell ref="B2:H2"/>
    <mergeCell ref="B20:H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I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22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14" customHeight="1"/>
    <row r="2" ht="40" customHeight="1">
      <c r="A2" s="1" t="n"/>
      <c r="B2" s="54" t="inlineStr">
        <is>
          <t>STORICO PREVENTIVI</t>
        </is>
      </c>
      <c r="C2" s="6" t="n"/>
      <c r="D2" s="6" t="n"/>
      <c r="E2" s="6" t="n"/>
      <c r="F2" s="6" t="n"/>
      <c r="G2" s="6" t="n"/>
      <c r="H2" s="6" t="n"/>
      <c r="I2" s="7" t="n"/>
    </row>
    <row r="3" ht="14" customHeight="1"/>
    <row r="4" ht="22" customHeight="1">
      <c r="A4" s="5" t="inlineStr"/>
      <c r="B4" s="5" t="inlineStr">
        <is>
          <t>N° Preventivo</t>
        </is>
      </c>
      <c r="C4" s="5" t="inlineStr">
        <is>
          <t>Cliente</t>
        </is>
      </c>
      <c r="D4" s="5" t="inlineStr">
        <is>
          <t>Oggetto</t>
        </is>
      </c>
      <c r="E4" s="5" t="inlineStr">
        <is>
          <t>Data Emissione</t>
        </is>
      </c>
      <c r="F4" s="5" t="inlineStr">
        <is>
          <t>Importo (€)</t>
        </is>
      </c>
      <c r="G4" s="5" t="inlineStr">
        <is>
          <t>Stato</t>
        </is>
      </c>
      <c r="H4" s="5" t="inlineStr">
        <is>
          <t>Data Risposta</t>
        </is>
      </c>
      <c r="I4" s="5" t="inlineStr">
        <is>
          <t>Note</t>
        </is>
      </c>
    </row>
    <row r="5" ht="20" customHeight="1">
      <c r="A5" s="21" t="inlineStr"/>
      <c r="B5" s="22" t="inlineStr">
        <is>
          <t>PREV-001</t>
        </is>
      </c>
      <c r="C5" s="23" t="inlineStr">
        <is>
          <t>Alfa S.r.l.</t>
        </is>
      </c>
      <c r="D5" s="23" t="inlineStr">
        <is>
          <t>Sviluppo software gestionale</t>
        </is>
      </c>
      <c r="E5" s="76" t="inlineStr">
        <is>
          <t>15/01/2024</t>
        </is>
      </c>
      <c r="F5" s="27" t="n">
        <v>8500</v>
      </c>
      <c r="G5" s="77" t="inlineStr">
        <is>
          <t>Accettato</t>
        </is>
      </c>
      <c r="H5" s="76" t="inlineStr">
        <is>
          <t>22/01/2024</t>
        </is>
      </c>
      <c r="I5" s="65" t="inlineStr"/>
    </row>
    <row r="6" ht="20" customHeight="1">
      <c r="A6" s="29" t="inlineStr"/>
      <c r="B6" s="30" t="inlineStr">
        <is>
          <t>PREV-002</t>
        </is>
      </c>
      <c r="C6" s="31" t="inlineStr">
        <is>
          <t>Beta S.p.A.</t>
        </is>
      </c>
      <c r="D6" s="31" t="inlineStr">
        <is>
          <t>Consulenza IT infrastr.</t>
        </is>
      </c>
      <c r="E6" s="78" t="inlineStr">
        <is>
          <t>28/01/2024</t>
        </is>
      </c>
      <c r="F6" s="32" t="n">
        <v>3200</v>
      </c>
      <c r="G6" s="79" t="inlineStr">
        <is>
          <t>Rifiutato</t>
        </is>
      </c>
      <c r="H6" s="78" t="inlineStr">
        <is>
          <t>05/02/2024</t>
        </is>
      </c>
      <c r="I6" s="68" t="inlineStr">
        <is>
          <t>Prezzo troppo alto</t>
        </is>
      </c>
    </row>
    <row r="7" ht="20" customHeight="1">
      <c r="A7" s="21" t="inlineStr"/>
      <c r="B7" s="22" t="inlineStr">
        <is>
          <t>PREV-003</t>
        </is>
      </c>
      <c r="C7" s="23" t="inlineStr">
        <is>
          <t>Gamma Soc.</t>
        </is>
      </c>
      <c r="D7" s="23" t="inlineStr">
        <is>
          <t>Fornitura HW server</t>
        </is>
      </c>
      <c r="E7" s="76" t="inlineStr">
        <is>
          <t>10/02/2024</t>
        </is>
      </c>
      <c r="F7" s="27" t="n">
        <v>12400</v>
      </c>
      <c r="G7" s="77" t="inlineStr">
        <is>
          <t>Accettato</t>
        </is>
      </c>
      <c r="H7" s="76" t="inlineStr">
        <is>
          <t>15/02/2024</t>
        </is>
      </c>
      <c r="I7" s="65" t="inlineStr"/>
    </row>
    <row r="8" ht="20" customHeight="1">
      <c r="A8" s="29" t="inlineStr"/>
      <c r="B8" s="30" t="inlineStr">
        <is>
          <t>PREV-004</t>
        </is>
      </c>
      <c r="C8" s="31" t="inlineStr">
        <is>
          <t>Delta Ltd.</t>
        </is>
      </c>
      <c r="D8" s="31" t="inlineStr">
        <is>
          <t>Manutenzione rete aziendale</t>
        </is>
      </c>
      <c r="E8" s="78" t="inlineStr">
        <is>
          <t>20/02/2024</t>
        </is>
      </c>
      <c r="F8" s="32" t="n">
        <v>4800</v>
      </c>
      <c r="G8" s="79" t="inlineStr">
        <is>
          <t>Scaduto</t>
        </is>
      </c>
      <c r="H8" s="78" t="inlineStr"/>
      <c r="I8" s="68" t="inlineStr">
        <is>
          <t>Non risposto</t>
        </is>
      </c>
    </row>
    <row r="9" ht="20" customHeight="1">
      <c r="A9" s="21" t="inlineStr"/>
      <c r="B9" s="22" t="inlineStr">
        <is>
          <t>PREV-005</t>
        </is>
      </c>
      <c r="C9" s="23" t="inlineStr">
        <is>
          <t>Epsilon S.r.l.</t>
        </is>
      </c>
      <c r="D9" s="23" t="inlineStr">
        <is>
          <t>Installaz. sistema sicurezza</t>
        </is>
      </c>
      <c r="E9" s="76" t="inlineStr">
        <is>
          <t>05/03/2024</t>
        </is>
      </c>
      <c r="F9" s="27" t="n">
        <v>6750</v>
      </c>
      <c r="G9" s="80" t="inlineStr">
        <is>
          <t>In Attesa</t>
        </is>
      </c>
      <c r="H9" s="76" t="inlineStr"/>
      <c r="I9" s="65" t="inlineStr">
        <is>
          <t>Follow-up previsto</t>
        </is>
      </c>
    </row>
    <row r="10" ht="20" customHeight="1">
      <c r="A10" s="29" t="inlineStr"/>
      <c r="B10" s="30" t="inlineStr">
        <is>
          <t>PREV-006</t>
        </is>
      </c>
      <c r="C10" s="31" t="inlineStr">
        <is>
          <t>Zeta Corp.</t>
        </is>
      </c>
      <c r="D10" s="31" t="inlineStr">
        <is>
          <t>Licenze software ERP</t>
        </is>
      </c>
      <c r="E10" s="78" t="inlineStr">
        <is>
          <t>18/03/2024</t>
        </is>
      </c>
      <c r="F10" s="32" t="n">
        <v>9600</v>
      </c>
      <c r="G10" s="77" t="inlineStr">
        <is>
          <t>Accettato</t>
        </is>
      </c>
      <c r="H10" s="78" t="inlineStr">
        <is>
          <t>25/03/2024</t>
        </is>
      </c>
      <c r="I10" s="68" t="inlineStr"/>
    </row>
    <row r="11" ht="20" customHeight="1">
      <c r="A11" s="21" t="inlineStr"/>
      <c r="B11" s="22" t="inlineStr">
        <is>
          <t>PREV-007</t>
        </is>
      </c>
      <c r="C11" s="23" t="inlineStr">
        <is>
          <t>Eta S.n.c.</t>
        </is>
      </c>
      <c r="D11" s="23" t="inlineStr">
        <is>
          <t>Formazione utenti avanzata</t>
        </is>
      </c>
      <c r="E11" s="76" t="inlineStr">
        <is>
          <t>02/04/2024</t>
        </is>
      </c>
      <c r="F11" s="27" t="n">
        <v>2100</v>
      </c>
      <c r="G11" s="81" t="inlineStr">
        <is>
          <t>Inviato</t>
        </is>
      </c>
      <c r="H11" s="76" t="inlineStr"/>
      <c r="I11" s="65" t="inlineStr"/>
    </row>
    <row r="12" ht="20" customHeight="1">
      <c r="A12" s="29" t="inlineStr"/>
      <c r="B12" s="30" t="inlineStr">
        <is>
          <t>PREV-008</t>
        </is>
      </c>
      <c r="C12" s="31" t="inlineStr">
        <is>
          <t>Theta S.p.A.</t>
        </is>
      </c>
      <c r="D12" s="31" t="inlineStr">
        <is>
          <t>Sviluppo app mobile</t>
        </is>
      </c>
      <c r="E12" s="78" t="inlineStr">
        <is>
          <t>15/04/2024</t>
        </is>
      </c>
      <c r="F12" s="32" t="n">
        <v>18500</v>
      </c>
      <c r="G12" s="80" t="inlineStr">
        <is>
          <t>In Attesa</t>
        </is>
      </c>
      <c r="H12" s="78" t="inlineStr"/>
      <c r="I12" s="68" t="inlineStr">
        <is>
          <t>Trattativa in corso</t>
        </is>
      </c>
    </row>
    <row r="14" ht="8" customHeight="1">
      <c r="A14" s="15" t="n"/>
      <c r="B14" s="15" t="n"/>
      <c r="C14" s="15" t="n"/>
      <c r="D14" s="15" t="n"/>
      <c r="E14" s="15" t="n"/>
      <c r="F14" s="15" t="n"/>
      <c r="G14" s="15" t="n"/>
      <c r="H14" s="15" t="n"/>
      <c r="I14" s="15" t="n"/>
    </row>
    <row r="15" ht="22" customHeight="1">
      <c r="A15" s="33" t="n"/>
      <c r="B15" s="47" t="inlineStr">
        <is>
          <t>Totale preventivi emessi:</t>
        </is>
      </c>
      <c r="C15" s="6" t="n"/>
      <c r="D15" s="6" t="n"/>
      <c r="E15" s="7" t="n"/>
      <c r="F15" s="82">
        <f>COUNTA(B5:B12)</f>
        <v/>
      </c>
      <c r="G15" s="33" t="n"/>
      <c r="H15" s="33" t="n"/>
      <c r="I15" s="33" t="n"/>
    </row>
    <row r="16" ht="22" customHeight="1">
      <c r="A16" s="49" t="n"/>
      <c r="B16" s="50" t="inlineStr">
        <is>
          <t>Valore totale emesso:</t>
        </is>
      </c>
      <c r="C16" s="6" t="n"/>
      <c r="D16" s="6" t="n"/>
      <c r="E16" s="7" t="n"/>
      <c r="F16" s="27">
        <f>SUM(F5:F12)</f>
        <v/>
      </c>
      <c r="G16" s="49" t="n"/>
      <c r="H16" s="49" t="n"/>
      <c r="I16" s="49" t="n"/>
    </row>
    <row r="17" ht="22" customHeight="1">
      <c r="A17" s="33" t="n"/>
      <c r="B17" s="47" t="inlineStr">
        <is>
          <t>Valore accettato:</t>
        </is>
      </c>
      <c r="C17" s="6" t="n"/>
      <c r="D17" s="6" t="n"/>
      <c r="E17" s="7" t="n"/>
      <c r="F17" s="32">
        <f>SUMIF(G5:G12,"Accettato",F5:F12)</f>
        <v/>
      </c>
      <c r="G17" s="33" t="n"/>
      <c r="H17" s="33" t="n"/>
      <c r="I17" s="33" t="n"/>
    </row>
    <row r="18" ht="22" customHeight="1">
      <c r="A18" s="49" t="n"/>
      <c r="B18" s="50" t="inlineStr">
        <is>
          <t>Tasso di conversione:</t>
        </is>
      </c>
      <c r="C18" s="6" t="n"/>
      <c r="D18" s="6" t="n"/>
      <c r="E18" s="7" t="n"/>
      <c r="F18" s="83">
        <f>COUNTIF(G5:G12,"Accettato")/COUNTA(B5:B12)*100</f>
        <v/>
      </c>
      <c r="G18" s="49" t="n"/>
      <c r="H18" s="49" t="n"/>
      <c r="I18" s="49" t="n"/>
    </row>
  </sheetData>
  <mergeCells count="5">
    <mergeCell ref="B2:I2"/>
    <mergeCell ref="B15:E15"/>
    <mergeCell ref="B16:E16"/>
    <mergeCell ref="B17:E17"/>
    <mergeCell ref="B18:E1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D3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20" customWidth="1" min="4" max="4"/>
  </cols>
  <sheetData>
    <row r="1" ht="14" customHeight="1"/>
    <row r="2" ht="50" customHeight="1">
      <c r="A2" s="1" t="n"/>
      <c r="B2" s="54" t="inlineStr">
        <is>
          <t>GUIDA ALL'UTILIZZO DEL PREVENTIVO</t>
        </is>
      </c>
      <c r="C2" s="6" t="n"/>
      <c r="D2" s="7" t="n"/>
    </row>
    <row r="3">
      <c r="B3" s="51" t="inlineStr">
        <is>
          <t>Versione 1.0 — Documento aggiornato al 16/03/2026</t>
        </is>
      </c>
    </row>
    <row r="5" ht="20" customHeight="1">
      <c r="A5" s="15" t="n"/>
      <c r="B5" s="17" t="inlineStr">
        <is>
          <t>1. CONFIGURAZIONE INIZIALE</t>
        </is>
      </c>
      <c r="C5" s="6" t="n"/>
      <c r="D5" s="7" t="n"/>
    </row>
    <row r="6" ht="20" customHeight="1">
      <c r="A6" s="49" t="n"/>
      <c r="B6" s="64" t="inlineStr">
        <is>
          <t>Foglio Parametri</t>
        </is>
      </c>
      <c r="C6" s="55" t="inlineStr">
        <is>
          <t>Inizia dal foglio «Parametri»</t>
        </is>
      </c>
      <c r="D6" s="23" t="inlineStr">
        <is>
          <t>Compila tutti i campi in sfondo giallo con i dati della tua azienda e del cliente</t>
        </is>
      </c>
    </row>
    <row r="7" ht="20" customHeight="1">
      <c r="A7" s="33" t="n"/>
      <c r="B7" s="66" t="inlineStr">
        <is>
          <t>Numero preventivo</t>
        </is>
      </c>
      <c r="C7" s="58" t="inlineStr">
        <is>
          <t>Aggiorna il numero progressivo</t>
        </is>
      </c>
      <c r="D7" s="31" t="inlineStr">
        <is>
          <t>Modifica il campo «Numero Preventivo» nel foglio Parametri (es: PREV-2024-005)</t>
        </is>
      </c>
    </row>
    <row r="8" ht="20" customHeight="1">
      <c r="A8" s="49" t="n"/>
      <c r="B8" s="64" t="inlineStr">
        <is>
          <t>Validità</t>
        </is>
      </c>
      <c r="C8" s="55" t="inlineStr">
        <is>
          <t>Imposta la validità in giorni</t>
        </is>
      </c>
      <c r="D8" s="23" t="inlineStr">
        <is>
          <t>La data di scadenza viene calcolata automaticamente</t>
        </is>
      </c>
    </row>
    <row r="9" ht="20" customHeight="1">
      <c r="A9" s="15" t="n"/>
      <c r="B9" s="17" t="inlineStr">
        <is>
          <t>2. COMPILAZIONE VOCI</t>
        </is>
      </c>
      <c r="C9" s="6" t="n"/>
      <c r="D9" s="7" t="n"/>
    </row>
    <row r="10" ht="20" customHeight="1">
      <c r="A10" s="49" t="n"/>
      <c r="B10" s="64" t="inlineStr">
        <is>
          <t>Descrizione</t>
        </is>
      </c>
      <c r="C10" s="55" t="inlineStr">
        <is>
          <t>Inserisci le voci nel foglio «Preventivo»</t>
        </is>
      </c>
      <c r="D10" s="23" t="inlineStr">
        <is>
          <t>Compila Descrizione, Categoria (menù a tendina), U.M., Quantità, Prezzo e Sconto</t>
        </is>
      </c>
    </row>
    <row r="11" ht="20" customHeight="1">
      <c r="A11" s="33" t="n"/>
      <c r="B11" s="66" t="inlineStr">
        <is>
          <t>Importi</t>
        </is>
      </c>
      <c r="C11" s="58" t="inlineStr">
        <is>
          <t>Gli importi si calcolano automaticamente</t>
        </is>
      </c>
      <c r="D11" s="31" t="inlineStr">
        <is>
          <t>La colonna «Importo» è protetta: viene calcolata come Qtà × Prezzo × (1 - Sconto/100)</t>
        </is>
      </c>
    </row>
    <row r="12" ht="20" customHeight="1">
      <c r="A12" s="49" t="n"/>
      <c r="B12" s="64" t="inlineStr">
        <is>
          <t>IVA</t>
        </is>
      </c>
      <c r="C12" s="55" t="inlineStr">
        <is>
          <t>Seleziona l'aliquota IVA per voce</t>
        </is>
      </c>
      <c r="D12" s="23" t="inlineStr">
        <is>
          <t>Usa il menù a tendina nella colonna IVA%: 0, 4, 5, 10 o 22%</t>
        </is>
      </c>
    </row>
    <row r="13" ht="20" customHeight="1">
      <c r="A13" s="33" t="n"/>
      <c r="B13" s="66" t="inlineStr">
        <is>
          <t>Categorie</t>
        </is>
      </c>
      <c r="C13" s="58" t="inlineStr">
        <is>
          <t>Classifica ogni voce</t>
        </is>
      </c>
      <c r="D13" s="31" t="inlineStr">
        <is>
          <t>Le categorie alimentano automaticamente il foglio «Riepilogo Categorie»</t>
        </is>
      </c>
    </row>
    <row r="14" ht="20" customHeight="1">
      <c r="A14" s="15" t="n"/>
      <c r="B14" s="17" t="inlineStr">
        <is>
          <t>3. OPZIONI FISCALI</t>
        </is>
      </c>
      <c r="C14" s="6" t="n"/>
      <c r="D14" s="7" t="n"/>
    </row>
    <row r="15" ht="20" customHeight="1">
      <c r="A15" s="33" t="n"/>
      <c r="B15" s="66" t="inlineStr">
        <is>
          <t>Cassa Previdenziale</t>
        </is>
      </c>
      <c r="C15" s="58" t="inlineStr">
        <is>
          <t>Attiva/disattiva dal foglio Parametri</t>
        </is>
      </c>
      <c r="D15" s="31" t="inlineStr">
        <is>
          <t>Seleziona «Sì» o «No» — aggiunge il 4% sull'imponibile netto</t>
        </is>
      </c>
    </row>
    <row r="16" ht="20" customHeight="1">
      <c r="A16" s="49" t="n"/>
      <c r="B16" s="64" t="inlineStr">
        <is>
          <t>Rivalsa INPS</t>
        </is>
      </c>
      <c r="C16" s="55" t="inlineStr">
        <is>
          <t>Attiva/disattiva dal foglio Parametri</t>
        </is>
      </c>
      <c r="D16" s="23" t="inlineStr">
        <is>
          <t>Per professionisti iscritti alla gestione separata INPS</t>
        </is>
      </c>
    </row>
    <row r="17" ht="20" customHeight="1">
      <c r="A17" s="33" t="n"/>
      <c r="B17" s="66" t="inlineStr">
        <is>
          <t>Marca da Bollo</t>
        </is>
      </c>
      <c r="C17" s="58" t="inlineStr">
        <is>
          <t>Attiva/disattiva dal foglio Parametri</t>
        </is>
      </c>
      <c r="D17" s="31" t="inlineStr">
        <is>
          <t>Aggiunge automaticamente € 2,00 se il totale supera € 77,47</t>
        </is>
      </c>
    </row>
    <row r="18" ht="20" customHeight="1">
      <c r="A18" s="15" t="n"/>
      <c r="B18" s="17" t="inlineStr">
        <is>
          <t>4. PAGAMENTO E CONSEGNA</t>
        </is>
      </c>
      <c r="C18" s="6" t="n"/>
      <c r="D18" s="7" t="n"/>
    </row>
    <row r="19" ht="20" customHeight="1">
      <c r="A19" s="33" t="n"/>
      <c r="B19" s="66" t="inlineStr">
        <is>
          <t>Condizioni</t>
        </is>
      </c>
      <c r="C19" s="58" t="inlineStr">
        <is>
          <t>Imposta le condizioni nel foglio Parametri</t>
        </is>
      </c>
      <c r="D19" s="31" t="inlineStr">
        <is>
          <t>Modalità, termini e coordinate bancarie appaiono automaticamente nel preventivo</t>
        </is>
      </c>
    </row>
    <row r="20" ht="20" customHeight="1">
      <c r="A20" s="49" t="n"/>
      <c r="B20" s="64" t="inlineStr">
        <is>
          <t>Stampa</t>
        </is>
      </c>
      <c r="C20" s="55" t="inlineStr">
        <is>
          <t>Imposta la stampa dal foglio Preventivo</t>
        </is>
      </c>
      <c r="D20" s="23" t="inlineStr">
        <is>
          <t>Vai a Layout di Pagina → Area di Stampa per definire l'area da stampare</t>
        </is>
      </c>
    </row>
    <row r="21" ht="20" customHeight="1">
      <c r="A21" s="15" t="n"/>
      <c r="B21" s="17" t="inlineStr">
        <is>
          <t>5. ARCHIVIO E STORICO</t>
        </is>
      </c>
      <c r="C21" s="6" t="n"/>
      <c r="D21" s="7" t="n"/>
    </row>
    <row r="22" ht="20" customHeight="1">
      <c r="A22" s="49" t="n"/>
      <c r="B22" s="64" t="inlineStr">
        <is>
          <t>Storico</t>
        </is>
      </c>
      <c r="C22" s="55" t="inlineStr">
        <is>
          <t>Registra i preventivi nel foglio «Storico»</t>
        </is>
      </c>
      <c r="D22" s="23" t="inlineStr">
        <is>
          <t>Aggiorna manualmente stato e data risposta per ogni preventivo</t>
        </is>
      </c>
    </row>
    <row r="23" ht="20" customHeight="1">
      <c r="A23" s="33" t="n"/>
      <c r="B23" s="66" t="inlineStr">
        <is>
          <t>Listino</t>
        </is>
      </c>
      <c r="C23" s="58" t="inlineStr">
        <is>
          <t>Consulta il foglio «Listino Prezzi»</t>
        </is>
      </c>
      <c r="D23" s="31" t="inlineStr">
        <is>
          <t>Aggiorna i prezzi di riferimento periodicamente per mantenere la coerenza</t>
        </is>
      </c>
    </row>
    <row r="24" ht="20" customHeight="1">
      <c r="A24" s="15" t="n"/>
      <c r="B24" s="17" t="inlineStr">
        <is>
          <t>LEGENDA COLORI</t>
        </is>
      </c>
      <c r="C24" s="6" t="n"/>
      <c r="D24" s="7" t="n"/>
    </row>
    <row r="25" ht="20" customHeight="1">
      <c r="A25" s="33" t="n"/>
      <c r="B25" s="66" t="inlineStr">
        <is>
          <t>Sfondo giallo chiaro</t>
        </is>
      </c>
      <c r="C25" s="58" t="inlineStr">
        <is>
          <t>Celle di inserimento dati</t>
        </is>
      </c>
      <c r="D25" s="31" t="inlineStr">
        <is>
          <t>Modifica liberamente questi campi</t>
        </is>
      </c>
    </row>
    <row r="26" ht="20" customHeight="1">
      <c r="A26" s="49" t="n"/>
      <c r="B26" s="64" t="inlineStr">
        <is>
          <t>Sfondo verde chiaro</t>
        </is>
      </c>
      <c r="C26" s="55" t="inlineStr">
        <is>
          <t>Celle calcolate o riepilogative</t>
        </is>
      </c>
      <c r="D26" s="23" t="inlineStr">
        <is>
          <t>Non modificare manualmente</t>
        </is>
      </c>
    </row>
    <row r="27" ht="20" customHeight="1">
      <c r="A27" s="33" t="n"/>
      <c r="B27" s="66" t="inlineStr">
        <is>
          <t>Intestazioni verde scuro</t>
        </is>
      </c>
      <c r="C27" s="58" t="inlineStr">
        <is>
          <t>Titoli di colonna e sezione</t>
        </is>
      </c>
      <c r="D27" s="31" t="inlineStr">
        <is>
          <t>Non modificare</t>
        </is>
      </c>
    </row>
    <row r="28" ht="20" customHeight="1">
      <c r="A28" s="49" t="n"/>
      <c r="B28" s="64" t="inlineStr">
        <is>
          <t>Verde (#22C55E)</t>
        </is>
      </c>
      <c r="C28" s="55" t="inlineStr">
        <is>
          <t>Valori positivi / Accettato</t>
        </is>
      </c>
      <c r="D28" s="23" t="inlineStr">
        <is>
          <t>Indicatore positivo</t>
        </is>
      </c>
    </row>
    <row r="29" ht="20" customHeight="1">
      <c r="A29" s="33" t="n"/>
      <c r="B29" s="66" t="inlineStr">
        <is>
          <t>Rosso (#DC2626)</t>
        </is>
      </c>
      <c r="C29" s="58" t="inlineStr">
        <is>
          <t>Valori negativi / Rifiutato</t>
        </is>
      </c>
      <c r="D29" s="31" t="inlineStr">
        <is>
          <t>Indicatore negativo o attenzione</t>
        </is>
      </c>
    </row>
    <row r="30" ht="20" customHeight="1">
      <c r="A30" s="49" t="n"/>
      <c r="B30" s="64" t="inlineStr">
        <is>
          <t>Giallo (#EAB308)</t>
        </is>
      </c>
      <c r="C30" s="55" t="inlineStr">
        <is>
          <t>In attesa / Da verificare</t>
        </is>
      </c>
      <c r="D30" s="23" t="inlineStr">
        <is>
          <t>Richiede attenzione</t>
        </is>
      </c>
    </row>
    <row r="32" ht="14" customHeight="1"/>
    <row r="33">
      <c r="B33" s="51" t="inlineStr">
        <is>
          <t>Per assistenza tecnica o personalizzazioni contattare il proprio consulente di riferimento.</t>
        </is>
      </c>
    </row>
  </sheetData>
  <mergeCells count="9">
    <mergeCell ref="B2:D2"/>
    <mergeCell ref="B3:D3"/>
    <mergeCell ref="B5:D5"/>
    <mergeCell ref="B9:D9"/>
    <mergeCell ref="B14:D14"/>
    <mergeCell ref="B18:D18"/>
    <mergeCell ref="B21:D21"/>
    <mergeCell ref="B24:D24"/>
    <mergeCell ref="B33:D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2026-03-16T08:56:03Z</dcterms:created>
  <dcterms:modified xmlns:dcterms="http://purl.org/dc/terms/" xmlns:xsi="http://www.w3.org/2001/XMLSchema-instance" xsi:type="dcterms:W3CDTF">2026-03-16T08:56:03Z</dcterms:modified>
</cp:coreProperties>
</file>