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od Cost Mensile" sheetId="1" state="visible" r:id="rId1"/>
    <sheet xmlns:r="http://schemas.openxmlformats.org/officeDocument/2006/relationships" name="Dashboard KPI" sheetId="2" state="visible" r:id="rId2"/>
    <sheet xmlns:r="http://schemas.openxmlformats.org/officeDocument/2006/relationships" name="Grafici" sheetId="3" state="visible" r:id="rId3"/>
    <sheet xmlns:r="http://schemas.openxmlformats.org/officeDocument/2006/relationships" name="Storico Mensile" sheetId="4" state="visible" r:id="rId4"/>
    <sheet xmlns:r="http://schemas.openxmlformats.org/officeDocument/2006/relationships" name="Schede Ricette" sheetId="5" state="visible" r:id="rId5"/>
    <sheet xmlns:r="http://schemas.openxmlformats.org/officeDocument/2006/relationships" name="Parametri" sheetId="6" state="visible" r:id="rId6"/>
    <sheet xmlns:r="http://schemas.openxmlformats.org/officeDocument/2006/relationships" name="Istruzioni" sheetId="7" state="visible" r:id="rId7"/>
  </sheets>
  <definedNames>
    <definedName name="_xlnm.Print_Titles" localSheetId="0">'Food Cost Mensile'!1:5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 &quot;€&quot;"/>
    <numFmt numFmtId="165" formatCode="0.0&quot;%&quot;"/>
    <numFmt numFmtId="166" formatCode="#,##0.0000 &quot;€&quot;"/>
    <numFmt numFmtId="167" formatCode="0&quot;%&quot;"/>
    <numFmt numFmtId="168" formatCode="#,##0.0"/>
  </numFmts>
  <fonts count="1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0F766E"/>
      <sz val="16"/>
    </font>
    <font>
      <name val="Calibri"/>
      <sz val="9"/>
    </font>
    <font>
      <name val="Calibri"/>
      <b val="1"/>
      <color rgb="00FFFFFF"/>
      <sz val="11"/>
    </font>
    <font>
      <name val="Calibri"/>
      <i val="1"/>
      <color rgb="00FFFFFF"/>
      <sz val="8"/>
    </font>
    <font>
      <name val="Calibri"/>
      <b val="1"/>
      <color rgb="00FFFFFF"/>
      <sz val="10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8"/>
    </font>
    <font>
      <name val="Calibri"/>
      <b val="1"/>
      <color rgb="000F766E"/>
      <sz val="12"/>
    </font>
    <font>
      <name val="Calibri"/>
      <i val="1"/>
      <color rgb="0064748B"/>
      <sz val="8"/>
    </font>
    <font>
      <name val="Calibri"/>
      <b val="1"/>
      <color rgb="00FFFFFF"/>
      <sz val="16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b val="1"/>
      <color rgb="000F766E"/>
      <sz val="11"/>
    </font>
    <font>
      <name val="Calibri"/>
      <b val="1"/>
      <color rgb="00FFFFFF"/>
      <sz val="15"/>
    </font>
  </fonts>
  <fills count="9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0FDFA"/>
      </patternFill>
    </fill>
    <fill>
      <patternFill patternType="solid">
        <fgColor rgb="00D1FAE5"/>
      </patternFill>
    </fill>
  </fills>
  <borders count="4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left" vertical="center" wrapText="1"/>
    </xf>
    <xf numFmtId="0" fontId="7" fillId="2" borderId="2" applyAlignment="1" pivotButton="0" quotePrefix="0" xfId="0">
      <alignment horizontal="left" vertical="center" wrapText="1"/>
    </xf>
    <xf numFmtId="164" fontId="7" fillId="5" borderId="2" applyAlignment="1" pivotButton="0" quotePrefix="0" xfId="0">
      <alignment horizontal="right" vertical="center"/>
    </xf>
    <xf numFmtId="3" fontId="7" fillId="5" borderId="2" applyAlignment="1" pivotButton="0" quotePrefix="0" xfId="0">
      <alignment horizontal="right" vertical="center"/>
    </xf>
    <xf numFmtId="164" fontId="7" fillId="6" borderId="2" applyAlignment="1" pivotButton="0" quotePrefix="0" xfId="0">
      <alignment horizontal="right" vertical="center"/>
    </xf>
    <xf numFmtId="165" fontId="8" fillId="6" borderId="2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left" vertical="center" wrapText="1"/>
    </xf>
    <xf numFmtId="0" fontId="6" fillId="3" borderId="3" applyAlignment="1" pivotButton="0" quotePrefix="0" xfId="0">
      <alignment horizontal="center" vertical="center" wrapText="1"/>
    </xf>
    <xf numFmtId="0" fontId="0" fillId="3" borderId="3" pivotButton="0" quotePrefix="0" xfId="0"/>
    <xf numFmtId="164" fontId="6" fillId="3" borderId="3" applyAlignment="1" pivotButton="0" quotePrefix="0" xfId="0">
      <alignment horizontal="right" vertical="center"/>
    </xf>
    <xf numFmtId="165" fontId="4" fillId="3" borderId="3" applyAlignment="1" pivotButton="0" quotePrefix="0" xfId="0">
      <alignment horizontal="center" vertical="center" wrapText="1"/>
    </xf>
    <xf numFmtId="0" fontId="9" fillId="3" borderId="3" applyAlignment="1" pivotButton="0" quotePrefix="0" xfId="0">
      <alignment horizontal="center" vertical="center" wrapText="1"/>
    </xf>
    <xf numFmtId="0" fontId="3" fillId="6" borderId="2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left" vertical="center" wrapText="1"/>
    </xf>
    <xf numFmtId="165" fontId="10" fillId="2" borderId="2" applyAlignment="1" pivotButton="0" quotePrefix="0" xfId="0">
      <alignment horizontal="right" vertical="center"/>
    </xf>
    <xf numFmtId="3" fontId="10" fillId="2" borderId="2" applyAlignment="1" pivotButton="0" quotePrefix="0" xfId="0">
      <alignment horizontal="right" vertical="center"/>
    </xf>
    <xf numFmtId="0" fontId="11" fillId="2" borderId="2" applyAlignment="1" pivotButton="0" quotePrefix="0" xfId="0">
      <alignment horizontal="left" vertical="center" wrapText="1"/>
    </xf>
    <xf numFmtId="164" fontId="10" fillId="2" borderId="2" applyAlignment="1" pivotButton="0" quotePrefix="0" xfId="0">
      <alignment horizontal="right" vertical="center"/>
    </xf>
    <xf numFmtId="0" fontId="4" fillId="4" borderId="2" applyAlignment="1" pivotButton="0" quotePrefix="0" xfId="0">
      <alignment horizontal="center" vertical="center" wrapText="1"/>
    </xf>
    <xf numFmtId="0" fontId="4" fillId="3" borderId="2" applyAlignment="1" pivotButton="0" quotePrefix="0" xfId="0">
      <alignment horizontal="center" vertical="center" wrapText="1"/>
    </xf>
    <xf numFmtId="0" fontId="8" fillId="2" borderId="2" applyAlignment="1" pivotButton="0" quotePrefix="0" xfId="0">
      <alignment horizontal="left" vertical="center" wrapText="1"/>
    </xf>
    <xf numFmtId="164" fontId="7" fillId="2" borderId="2" applyAlignment="1" pivotButton="0" quotePrefix="0" xfId="0">
      <alignment horizontal="right" vertical="center"/>
    </xf>
    <xf numFmtId="165" fontId="8" fillId="2" borderId="2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left" vertical="center" wrapText="1"/>
    </xf>
    <xf numFmtId="164" fontId="7" fillId="7" borderId="2" applyAlignment="1" pivotButton="0" quotePrefix="0" xfId="0">
      <alignment horizontal="right" vertical="center"/>
    </xf>
    <xf numFmtId="165" fontId="8" fillId="7" borderId="2" applyAlignment="1" pivotButton="0" quotePrefix="0" xfId="0">
      <alignment horizontal="center" vertical="center" wrapText="1"/>
    </xf>
    <xf numFmtId="165" fontId="6" fillId="3" borderId="3" applyAlignment="1" pivotButton="0" quotePrefix="0" xfId="0">
      <alignment horizontal="center" vertical="center" wrapText="1"/>
    </xf>
    <xf numFmtId="0" fontId="12" fillId="3" borderId="3" applyAlignment="1" pivotButton="0" quotePrefix="0" xfId="0">
      <alignment horizontal="center" vertical="center" wrapText="1"/>
    </xf>
    <xf numFmtId="165" fontId="7" fillId="2" borderId="2" applyAlignment="1" pivotButton="0" quotePrefix="0" xfId="0">
      <alignment horizontal="center" vertical="center" wrapText="1"/>
    </xf>
    <xf numFmtId="165" fontId="7" fillId="7" borderId="2" applyAlignment="1" pivotButton="0" quotePrefix="0" xfId="0">
      <alignment horizontal="center" vertical="center" wrapText="1"/>
    </xf>
    <xf numFmtId="0" fontId="13" fillId="3" borderId="3" applyAlignment="1" pivotButton="0" quotePrefix="0" xfId="0">
      <alignment horizontal="center" vertical="center" wrapText="1"/>
    </xf>
    <xf numFmtId="165" fontId="7" fillId="5" borderId="2" applyAlignment="1" pivotButton="0" quotePrefix="0" xfId="0">
      <alignment horizontal="center" vertical="center" wrapText="1"/>
    </xf>
    <xf numFmtId="164" fontId="8" fillId="8" borderId="2" applyAlignment="1" pivotButton="0" quotePrefix="0" xfId="0">
      <alignment horizontal="right" vertical="center"/>
    </xf>
    <xf numFmtId="165" fontId="8" fillId="8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 wrapText="1"/>
    </xf>
    <xf numFmtId="3" fontId="6" fillId="3" borderId="3" applyAlignment="1" pivotButton="0" quotePrefix="0" xfId="0">
      <alignment horizontal="right" vertical="center"/>
    </xf>
    <xf numFmtId="0" fontId="4" fillId="4" borderId="2" applyAlignment="1" pivotButton="0" quotePrefix="0" xfId="0">
      <alignment horizontal="left" vertical="center" wrapText="1"/>
    </xf>
    <xf numFmtId="0" fontId="0" fillId="6" borderId="2" pivotButton="0" quotePrefix="0" xfId="0"/>
    <xf numFmtId="0" fontId="7" fillId="5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center" vertical="center" wrapText="1"/>
    </xf>
    <xf numFmtId="166" fontId="7" fillId="5" borderId="2" applyAlignment="1" pivotButton="0" quotePrefix="0" xfId="0">
      <alignment horizontal="right" vertical="center"/>
    </xf>
    <xf numFmtId="165" fontId="7" fillId="6" borderId="2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left" vertical="center" wrapText="1"/>
    </xf>
    <xf numFmtId="0" fontId="14" fillId="6" borderId="2" applyAlignment="1" pivotButton="0" quotePrefix="0" xfId="0">
      <alignment horizontal="left" vertical="center" wrapText="1"/>
    </xf>
    <xf numFmtId="165" fontId="15" fillId="6" borderId="2" applyAlignment="1" pivotButton="0" quotePrefix="0" xfId="0">
      <alignment horizontal="center" vertical="center" wrapText="1"/>
    </xf>
    <xf numFmtId="165" fontId="8" fillId="5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left" vertical="center" wrapText="1"/>
    </xf>
    <xf numFmtId="0" fontId="3" fillId="7" borderId="2" applyAlignment="1" pivotButton="0" quotePrefix="0" xfId="0">
      <alignment horizontal="left" vertical="center" wrapText="1"/>
    </xf>
    <xf numFmtId="167" fontId="8" fillId="5" borderId="2" applyAlignment="1" pivotButton="0" quotePrefix="0" xfId="0">
      <alignment horizontal="center" vertical="center" wrapText="1"/>
    </xf>
    <xf numFmtId="168" fontId="8" fillId="5" borderId="2" applyAlignment="1" pivotButton="0" quotePrefix="0" xfId="0">
      <alignment horizontal="center" vertical="center" wrapText="1"/>
    </xf>
    <xf numFmtId="0" fontId="16" fillId="3" borderId="3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854D0E"/>
      </font>
      <fill>
        <patternFill patternType="solid">
          <fgColor rgb="00FEF9C3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Costo vs Ricavo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'Grafici'!C6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'Grafici'!$B$7:$B$11</f>
            </numRef>
          </cat>
          <val>
            <numRef>
              <f>'Grafici'!$C$7:$C$11</f>
            </numRef>
          </val>
        </ser>
        <ser>
          <idx val="1"/>
          <order val="1"/>
          <tx>
            <strRef>
              <f>'Grafici'!D6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'Grafici'!$B$7:$B$11</f>
            </numRef>
          </cat>
          <val>
            <numRef>
              <f>'Grafici'!$D$7:$D$11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Food Cost % per Categoria</a:t>
            </a:r>
          </a:p>
        </rich>
      </tx>
    </title>
    <plotArea>
      <lineChart>
        <grouping val="standard"/>
        <ser>
          <idx val="0"/>
          <order val="0"/>
          <tx>
            <strRef>
              <f>'Grafici'!E6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'Grafici'!$B$7:$B$11</f>
            </numRef>
          </cat>
          <val>
            <numRef>
              <f>'Grafici'!$E$7:$E$11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Food Cost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Food Cost % — Ultimi 12 Mesi</a:t>
            </a:r>
          </a:p>
        </rich>
      </tx>
    </title>
    <plotArea>
      <lineChart>
        <grouping val="standard"/>
        <ser>
          <idx val="0"/>
          <order val="0"/>
          <tx>
            <strRef>
              <f>'Storico Mensile'!E5</f>
            </strRef>
          </tx>
          <spPr>
            <a:ln xmlns:a="http://schemas.openxmlformats.org/drawingml/2006/main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'Storico Mensile'!$B$6:$B$17</f>
            </numRef>
          </cat>
          <val>
            <numRef>
              <f>'Storico Mensile'!$E$6:$E$17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Food Cost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26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19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2:J35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10" customHeight="1"/>
    <row r="2" ht="36" customHeight="1">
      <c r="A2" s="1" t="inlineStr">
        <is>
          <t>GESTIONE FOOD COST — ANALISI MENSILE</t>
        </is>
      </c>
    </row>
    <row r="3" ht="18" customHeight="1">
      <c r="A3" s="2" t="inlineStr">
        <is>
          <t>Periodo di riferimento: March 2026   |   Aggiornato al: 16/03/2026</t>
        </is>
      </c>
    </row>
    <row r="4" ht="14" customHeight="1">
      <c r="A4" t="inlineStr"/>
    </row>
    <row r="5" ht="30" customHeight="1">
      <c r="A5" s="3" t="inlineStr">
        <is>
          <t>CATEGORIA / PIATTO</t>
        </is>
      </c>
      <c r="B5" s="3" t="inlineStr">
        <is>
          <t>Costo
Ingrediente (€)</t>
        </is>
      </c>
      <c r="C5" s="3" t="inlineStr">
        <is>
          <t>Porzioni
Previste</t>
        </is>
      </c>
      <c r="D5" s="3" t="inlineStr">
        <is>
          <t>Porzioni
Vendute</t>
        </is>
      </c>
      <c r="E5" s="3" t="inlineStr">
        <is>
          <t>Prezzo
Vendita (€)</t>
        </is>
      </c>
      <c r="F5" s="3" t="inlineStr">
        <is>
          <t>Costo
Totale (€)</t>
        </is>
      </c>
      <c r="G5" s="3" t="inlineStr">
        <is>
          <t>Ricavo
Totale (€)</t>
        </is>
      </c>
      <c r="H5" s="3" t="inlineStr">
        <is>
          <t>Food Cost
%</t>
        </is>
      </c>
      <c r="I5" s="3" t="inlineStr">
        <is>
          <t>Margine
(€)</t>
        </is>
      </c>
      <c r="J5" s="3" t="inlineStr">
        <is>
          <t>Stato</t>
        </is>
      </c>
    </row>
    <row r="6" ht="30" customHeight="1">
      <c r="A6" s="4" t="inlineStr"/>
      <c r="B6" s="4" t="inlineStr">
        <is>
          <t>€/porzione</t>
        </is>
      </c>
      <c r="C6" s="4" t="inlineStr">
        <is>
          <t>n.</t>
        </is>
      </c>
      <c r="D6" s="4" t="inlineStr">
        <is>
          <t>n.</t>
        </is>
      </c>
      <c r="E6" s="4" t="inlineStr">
        <is>
          <t>€</t>
        </is>
      </c>
      <c r="F6" s="4" t="inlineStr">
        <is>
          <t>€</t>
        </is>
      </c>
      <c r="G6" s="4" t="inlineStr">
        <is>
          <t>€</t>
        </is>
      </c>
      <c r="H6" s="4" t="inlineStr">
        <is>
          <t>%</t>
        </is>
      </c>
      <c r="I6" s="4" t="inlineStr">
        <is>
          <t>€</t>
        </is>
      </c>
      <c r="J6" s="4" t="inlineStr"/>
    </row>
    <row r="7" ht="18" customHeight="1">
      <c r="A7" s="5" t="inlineStr">
        <is>
          <t>🍝 PRIMI PIATTI</t>
        </is>
      </c>
    </row>
    <row r="8" ht="18" customHeight="1">
      <c r="A8" s="6" t="inlineStr">
        <is>
          <t>Spaghetti alla Carbonara</t>
        </is>
      </c>
      <c r="B8" s="7" t="n">
        <v>3.2</v>
      </c>
      <c r="C8" s="8" t="n">
        <v>45</v>
      </c>
      <c r="D8" s="8" t="n">
        <v>41</v>
      </c>
      <c r="E8" s="7" t="n">
        <v>13.5</v>
      </c>
      <c r="F8" s="9">
        <f>B8*D8</f>
        <v/>
      </c>
      <c r="G8" s="9">
        <f>E8*D8</f>
        <v/>
      </c>
      <c r="H8" s="10">
        <f>IF(G8&gt;0,F8/G8,0)</f>
        <v/>
      </c>
      <c r="I8" s="9">
        <f>G8-F8</f>
        <v/>
      </c>
      <c r="J8" s="11">
        <f>IF(H8&lt;0.28,"✅ Ottimo",IF(H8&lt;0.35,"⚠️ Accettabile","❌ Critico"))</f>
        <v/>
      </c>
    </row>
    <row r="9" ht="18" customHeight="1">
      <c r="A9" s="12" t="inlineStr">
        <is>
          <t>Rigatoni all'Amatriciana</t>
        </is>
      </c>
      <c r="B9" s="7" t="n">
        <v>2.8</v>
      </c>
      <c r="C9" s="8" t="n">
        <v>40</v>
      </c>
      <c r="D9" s="8" t="n">
        <v>38</v>
      </c>
      <c r="E9" s="7" t="n">
        <v>12</v>
      </c>
      <c r="F9" s="9">
        <f>B9*D9</f>
        <v/>
      </c>
      <c r="G9" s="9">
        <f>E9*D9</f>
        <v/>
      </c>
      <c r="H9" s="10">
        <f>IF(G9&gt;0,F9/G9,0)</f>
        <v/>
      </c>
      <c r="I9" s="9">
        <f>G9-F9</f>
        <v/>
      </c>
      <c r="J9" s="11">
        <f>IF(H9&lt;0.28,"✅ Ottimo",IF(H9&lt;0.35,"⚠️ Accettabile","❌ Critico"))</f>
        <v/>
      </c>
    </row>
    <row r="10" ht="18" customHeight="1">
      <c r="A10" s="6" t="inlineStr">
        <is>
          <t>Lasagne al Forno</t>
        </is>
      </c>
      <c r="B10" s="7" t="n">
        <v>3.5</v>
      </c>
      <c r="C10" s="8" t="n">
        <v>30</v>
      </c>
      <c r="D10" s="8" t="n">
        <v>28</v>
      </c>
      <c r="E10" s="7" t="n">
        <v>14</v>
      </c>
      <c r="F10" s="9">
        <f>B10*D10</f>
        <v/>
      </c>
      <c r="G10" s="9">
        <f>E10*D10</f>
        <v/>
      </c>
      <c r="H10" s="10">
        <f>IF(G10&gt;0,F10/G10,0)</f>
        <v/>
      </c>
      <c r="I10" s="9">
        <f>G10-F10</f>
        <v/>
      </c>
      <c r="J10" s="11">
        <f>IF(H10&lt;0.28,"✅ Ottimo",IF(H10&lt;0.35,"⚠️ Accettabile","❌ Critico"))</f>
        <v/>
      </c>
    </row>
    <row r="11" ht="18" customHeight="1">
      <c r="A11" s="12" t="inlineStr">
        <is>
          <t>Penne all'Arrabbiata</t>
        </is>
      </c>
      <c r="B11" s="7" t="n">
        <v>2.1</v>
      </c>
      <c r="C11" s="8" t="n">
        <v>35</v>
      </c>
      <c r="D11" s="8" t="n">
        <v>33</v>
      </c>
      <c r="E11" s="7" t="n">
        <v>11</v>
      </c>
      <c r="F11" s="9">
        <f>B11*D11</f>
        <v/>
      </c>
      <c r="G11" s="9">
        <f>E11*D11</f>
        <v/>
      </c>
      <c r="H11" s="10">
        <f>IF(G11&gt;0,F11/G11,0)</f>
        <v/>
      </c>
      <c r="I11" s="9">
        <f>G11-F11</f>
        <v/>
      </c>
      <c r="J11" s="11">
        <f>IF(H11&lt;0.28,"✅ Ottimo",IF(H11&lt;0.35,"⚠️ Accettabile","❌ Critico"))</f>
        <v/>
      </c>
    </row>
    <row r="12" ht="18" customHeight="1">
      <c r="A12" s="6" t="inlineStr">
        <is>
          <t>Tagliatelle al Ragù</t>
        </is>
      </c>
      <c r="B12" s="7" t="n">
        <v>3.8</v>
      </c>
      <c r="C12" s="8" t="n">
        <v>38</v>
      </c>
      <c r="D12" s="8" t="n">
        <v>35</v>
      </c>
      <c r="E12" s="7" t="n">
        <v>15</v>
      </c>
      <c r="F12" s="9">
        <f>B12*D12</f>
        <v/>
      </c>
      <c r="G12" s="9">
        <f>E12*D12</f>
        <v/>
      </c>
      <c r="H12" s="10">
        <f>IF(G12&gt;0,F12/G12,0)</f>
        <v/>
      </c>
      <c r="I12" s="9">
        <f>G12-F12</f>
        <v/>
      </c>
      <c r="J12" s="11">
        <f>IF(H12&lt;0.28,"✅ Ottimo",IF(H12&lt;0.35,"⚠️ Accettabile","❌ Critico"))</f>
        <v/>
      </c>
    </row>
    <row r="13" ht="18" customHeight="1">
      <c r="A13" s="5" t="inlineStr">
        <is>
          <t>🥩 SECONDI PIATTI</t>
        </is>
      </c>
    </row>
    <row r="14" ht="18" customHeight="1">
      <c r="A14" s="12" t="inlineStr">
        <is>
          <t>Bistecca ai Ferri (200g)</t>
        </is>
      </c>
      <c r="B14" s="7" t="n">
        <v>6.5</v>
      </c>
      <c r="C14" s="8" t="n">
        <v>40</v>
      </c>
      <c r="D14" s="8" t="n">
        <v>36</v>
      </c>
      <c r="E14" s="7" t="n">
        <v>22</v>
      </c>
      <c r="F14" s="9">
        <f>B14*D14</f>
        <v/>
      </c>
      <c r="G14" s="9">
        <f>E14*D14</f>
        <v/>
      </c>
      <c r="H14" s="10">
        <f>IF(G14&gt;0,F14/G14,0)</f>
        <v/>
      </c>
      <c r="I14" s="9">
        <f>G14-F14</f>
        <v/>
      </c>
      <c r="J14" s="11">
        <f>IF(H14&lt;0.28,"✅ Ottimo",IF(H14&lt;0.35,"⚠️ Accettabile","❌ Critico"))</f>
        <v/>
      </c>
    </row>
    <row r="15" ht="18" customHeight="1">
      <c r="A15" s="6" t="inlineStr">
        <is>
          <t>Salmone al Forno</t>
        </is>
      </c>
      <c r="B15" s="7" t="n">
        <v>7.2</v>
      </c>
      <c r="C15" s="8" t="n">
        <v>30</v>
      </c>
      <c r="D15" s="8" t="n">
        <v>27</v>
      </c>
      <c r="E15" s="7" t="n">
        <v>24</v>
      </c>
      <c r="F15" s="9">
        <f>B15*D15</f>
        <v/>
      </c>
      <c r="G15" s="9">
        <f>E15*D15</f>
        <v/>
      </c>
      <c r="H15" s="10">
        <f>IF(G15&gt;0,F15/G15,0)</f>
        <v/>
      </c>
      <c r="I15" s="9">
        <f>G15-F15</f>
        <v/>
      </c>
      <c r="J15" s="11">
        <f>IF(H15&lt;0.28,"✅ Ottimo",IF(H15&lt;0.35,"⚠️ Accettabile","❌ Critico"))</f>
        <v/>
      </c>
    </row>
    <row r="16" ht="18" customHeight="1">
      <c r="A16" s="12" t="inlineStr">
        <is>
          <t>Pollo alla Cacciatora</t>
        </is>
      </c>
      <c r="B16" s="7" t="n">
        <v>4.1</v>
      </c>
      <c r="C16" s="8" t="n">
        <v>45</v>
      </c>
      <c r="D16" s="8" t="n">
        <v>42</v>
      </c>
      <c r="E16" s="7" t="n">
        <v>16</v>
      </c>
      <c r="F16" s="9">
        <f>B16*D16</f>
        <v/>
      </c>
      <c r="G16" s="9">
        <f>E16*D16</f>
        <v/>
      </c>
      <c r="H16" s="10">
        <f>IF(G16&gt;0,F16/G16,0)</f>
        <v/>
      </c>
      <c r="I16" s="9">
        <f>G16-F16</f>
        <v/>
      </c>
      <c r="J16" s="11">
        <f>IF(H16&lt;0.28,"✅ Ottimo",IF(H16&lt;0.35,"⚠️ Accettabile","❌ Critico"))</f>
        <v/>
      </c>
    </row>
    <row r="17" ht="18" customHeight="1">
      <c r="A17" s="6" t="inlineStr">
        <is>
          <t>Costolette d'Agnello</t>
        </is>
      </c>
      <c r="B17" s="7" t="n">
        <v>8.5</v>
      </c>
      <c r="C17" s="8" t="n">
        <v>20</v>
      </c>
      <c r="D17" s="8" t="n">
        <v>17</v>
      </c>
      <c r="E17" s="7" t="n">
        <v>28</v>
      </c>
      <c r="F17" s="9">
        <f>B17*D17</f>
        <v/>
      </c>
      <c r="G17" s="9">
        <f>E17*D17</f>
        <v/>
      </c>
      <c r="H17" s="10">
        <f>IF(G17&gt;0,F17/G17,0)</f>
        <v/>
      </c>
      <c r="I17" s="9">
        <f>G17-F17</f>
        <v/>
      </c>
      <c r="J17" s="11">
        <f>IF(H17&lt;0.28,"✅ Ottimo",IF(H17&lt;0.35,"⚠️ Accettabile","❌ Critico"))</f>
        <v/>
      </c>
    </row>
    <row r="18" ht="18" customHeight="1">
      <c r="A18" s="12" t="inlineStr">
        <is>
          <t>Scaloppine al Limone</t>
        </is>
      </c>
      <c r="B18" s="7" t="n">
        <v>5.3</v>
      </c>
      <c r="C18" s="8" t="n">
        <v>35</v>
      </c>
      <c r="D18" s="8" t="n">
        <v>31</v>
      </c>
      <c r="E18" s="7" t="n">
        <v>18</v>
      </c>
      <c r="F18" s="9">
        <f>B18*D18</f>
        <v/>
      </c>
      <c r="G18" s="9">
        <f>E18*D18</f>
        <v/>
      </c>
      <c r="H18" s="10">
        <f>IF(G18&gt;0,F18/G18,0)</f>
        <v/>
      </c>
      <c r="I18" s="9">
        <f>G18-F18</f>
        <v/>
      </c>
      <c r="J18" s="11">
        <f>IF(H18&lt;0.28,"✅ Ottimo",IF(H18&lt;0.35,"⚠️ Accettabile","❌ Critico"))</f>
        <v/>
      </c>
    </row>
    <row r="19" ht="18" customHeight="1">
      <c r="A19" s="5" t="inlineStr">
        <is>
          <t>🥗 ANTIPASTI</t>
        </is>
      </c>
    </row>
    <row r="20" ht="18" customHeight="1">
      <c r="A20" s="6" t="inlineStr">
        <is>
          <t>Bruschette al Pomodoro</t>
        </is>
      </c>
      <c r="B20" s="7" t="n">
        <v>1.2</v>
      </c>
      <c r="C20" s="8" t="n">
        <v>60</v>
      </c>
      <c r="D20" s="8" t="n">
        <v>55</v>
      </c>
      <c r="E20" s="7" t="n">
        <v>7</v>
      </c>
      <c r="F20" s="9">
        <f>B20*D20</f>
        <v/>
      </c>
      <c r="G20" s="9">
        <f>E20*D20</f>
        <v/>
      </c>
      <c r="H20" s="10">
        <f>IF(G20&gt;0,F20/G20,0)</f>
        <v/>
      </c>
      <c r="I20" s="9">
        <f>G20-F20</f>
        <v/>
      </c>
      <c r="J20" s="11">
        <f>IF(H20&lt;0.28,"✅ Ottimo",IF(H20&lt;0.35,"⚠️ Accettabile","❌ Critico"))</f>
        <v/>
      </c>
    </row>
    <row r="21" ht="18" customHeight="1">
      <c r="A21" s="12" t="inlineStr">
        <is>
          <t>Tagliere di Salumi e Formaggi</t>
        </is>
      </c>
      <c r="B21" s="7" t="n">
        <v>4.8</v>
      </c>
      <c r="C21" s="8" t="n">
        <v>25</v>
      </c>
      <c r="D21" s="8" t="n">
        <v>23</v>
      </c>
      <c r="E21" s="7" t="n">
        <v>18</v>
      </c>
      <c r="F21" s="9">
        <f>B21*D21</f>
        <v/>
      </c>
      <c r="G21" s="9">
        <f>E21*D21</f>
        <v/>
      </c>
      <c r="H21" s="10">
        <f>IF(G21&gt;0,F21/G21,0)</f>
        <v/>
      </c>
      <c r="I21" s="9">
        <f>G21-F21</f>
        <v/>
      </c>
      <c r="J21" s="11">
        <f>IF(H21&lt;0.28,"✅ Ottimo",IF(H21&lt;0.35,"⚠️ Accettabile","❌ Critico"))</f>
        <v/>
      </c>
    </row>
    <row r="22" ht="18" customHeight="1">
      <c r="A22" s="6" t="inlineStr">
        <is>
          <t>Carpaccio di Manzo</t>
        </is>
      </c>
      <c r="B22" s="7" t="n">
        <v>3.9</v>
      </c>
      <c r="C22" s="8" t="n">
        <v>20</v>
      </c>
      <c r="D22" s="8" t="n">
        <v>19</v>
      </c>
      <c r="E22" s="7" t="n">
        <v>16</v>
      </c>
      <c r="F22" s="9">
        <f>B22*D22</f>
        <v/>
      </c>
      <c r="G22" s="9">
        <f>E22*D22</f>
        <v/>
      </c>
      <c r="H22" s="10">
        <f>IF(G22&gt;0,F22/G22,0)</f>
        <v/>
      </c>
      <c r="I22" s="9">
        <f>G22-F22</f>
        <v/>
      </c>
      <c r="J22" s="11">
        <f>IF(H22&lt;0.28,"✅ Ottimo",IF(H22&lt;0.35,"⚠️ Accettabile","❌ Critico"))</f>
        <v/>
      </c>
    </row>
    <row r="23" ht="18" customHeight="1">
      <c r="A23" s="12" t="inlineStr">
        <is>
          <t>Insalata Caprese</t>
        </is>
      </c>
      <c r="B23" s="7" t="n">
        <v>2.4</v>
      </c>
      <c r="C23" s="8" t="n">
        <v>40</v>
      </c>
      <c r="D23" s="8" t="n">
        <v>37</v>
      </c>
      <c r="E23" s="7" t="n">
        <v>10</v>
      </c>
      <c r="F23" s="9">
        <f>B23*D23</f>
        <v/>
      </c>
      <c r="G23" s="9">
        <f>E23*D23</f>
        <v/>
      </c>
      <c r="H23" s="10">
        <f>IF(G23&gt;0,F23/G23,0)</f>
        <v/>
      </c>
      <c r="I23" s="9">
        <f>G23-F23</f>
        <v/>
      </c>
      <c r="J23" s="11">
        <f>IF(H23&lt;0.28,"✅ Ottimo",IF(H23&lt;0.35,"⚠️ Accettabile","❌ Critico"))</f>
        <v/>
      </c>
    </row>
    <row r="24" ht="18" customHeight="1">
      <c r="A24" s="5" t="inlineStr">
        <is>
          <t>🍰 DESSERT</t>
        </is>
      </c>
    </row>
    <row r="25" ht="18" customHeight="1">
      <c r="A25" s="6" t="inlineStr">
        <is>
          <t>Tiramisù Classico</t>
        </is>
      </c>
      <c r="B25" s="7" t="n">
        <v>1.8</v>
      </c>
      <c r="C25" s="8" t="n">
        <v>50</v>
      </c>
      <c r="D25" s="8" t="n">
        <v>46</v>
      </c>
      <c r="E25" s="7" t="n">
        <v>8</v>
      </c>
      <c r="F25" s="9">
        <f>B25*D25</f>
        <v/>
      </c>
      <c r="G25" s="9">
        <f>E25*D25</f>
        <v/>
      </c>
      <c r="H25" s="10">
        <f>IF(G25&gt;0,F25/G25,0)</f>
        <v/>
      </c>
      <c r="I25" s="9">
        <f>G25-F25</f>
        <v/>
      </c>
      <c r="J25" s="11">
        <f>IF(H25&lt;0.28,"✅ Ottimo",IF(H25&lt;0.35,"⚠️ Accettabile","❌ Critico"))</f>
        <v/>
      </c>
    </row>
    <row r="26" ht="18" customHeight="1">
      <c r="A26" s="12" t="inlineStr">
        <is>
          <t>Panna Cotta ai Frutti Rossi</t>
        </is>
      </c>
      <c r="B26" s="7" t="n">
        <v>1.5</v>
      </c>
      <c r="C26" s="8" t="n">
        <v>45</v>
      </c>
      <c r="D26" s="8" t="n">
        <v>42</v>
      </c>
      <c r="E26" s="7" t="n">
        <v>7.5</v>
      </c>
      <c r="F26" s="9">
        <f>B26*D26</f>
        <v/>
      </c>
      <c r="G26" s="9">
        <f>E26*D26</f>
        <v/>
      </c>
      <c r="H26" s="10">
        <f>IF(G26&gt;0,F26/G26,0)</f>
        <v/>
      </c>
      <c r="I26" s="9">
        <f>G26-F26</f>
        <v/>
      </c>
      <c r="J26" s="11">
        <f>IF(H26&lt;0.28,"✅ Ottimo",IF(H26&lt;0.35,"⚠️ Accettabile","❌ Critico"))</f>
        <v/>
      </c>
    </row>
    <row r="27" ht="18" customHeight="1">
      <c r="A27" s="6" t="inlineStr">
        <is>
          <t>Cannolo Siciliano</t>
        </is>
      </c>
      <c r="B27" s="7" t="n">
        <v>2.2</v>
      </c>
      <c r="C27" s="8" t="n">
        <v>35</v>
      </c>
      <c r="D27" s="8" t="n">
        <v>30</v>
      </c>
      <c r="E27" s="7" t="n">
        <v>9</v>
      </c>
      <c r="F27" s="9">
        <f>B27*D27</f>
        <v/>
      </c>
      <c r="G27" s="9">
        <f>E27*D27</f>
        <v/>
      </c>
      <c r="H27" s="10">
        <f>IF(G27&gt;0,F27/G27,0)</f>
        <v/>
      </c>
      <c r="I27" s="9">
        <f>G27-F27</f>
        <v/>
      </c>
      <c r="J27" s="11">
        <f>IF(H27&lt;0.28,"✅ Ottimo",IF(H27&lt;0.35,"⚠️ Accettabile","❌ Critico"))</f>
        <v/>
      </c>
    </row>
    <row r="28" ht="18" customHeight="1">
      <c r="A28" s="12" t="inlineStr">
        <is>
          <t>Torta della Nonna</t>
        </is>
      </c>
      <c r="B28" s="7" t="n">
        <v>1.9</v>
      </c>
      <c r="C28" s="8" t="n">
        <v>40</v>
      </c>
      <c r="D28" s="8" t="n">
        <v>38</v>
      </c>
      <c r="E28" s="7" t="n">
        <v>8.5</v>
      </c>
      <c r="F28" s="9">
        <f>B28*D28</f>
        <v/>
      </c>
      <c r="G28" s="9">
        <f>E28*D28</f>
        <v/>
      </c>
      <c r="H28" s="10">
        <f>IF(G28&gt;0,F28/G28,0)</f>
        <v/>
      </c>
      <c r="I28" s="9">
        <f>G28-F28</f>
        <v/>
      </c>
      <c r="J28" s="11">
        <f>IF(H28&lt;0.28,"✅ Ottimo",IF(H28&lt;0.35,"⚠️ Accettabile","❌ Critico"))</f>
        <v/>
      </c>
    </row>
    <row r="29" ht="18" customHeight="1">
      <c r="A29" s="5" t="inlineStr">
        <is>
          <t>🍹 BEVANDE</t>
        </is>
      </c>
    </row>
    <row r="30" ht="18" customHeight="1">
      <c r="A30" s="6" t="inlineStr">
        <is>
          <t>Vino della Casa (0.5L)</t>
        </is>
      </c>
      <c r="B30" s="7" t="n">
        <v>1.8</v>
      </c>
      <c r="C30" s="8" t="n">
        <v>70</v>
      </c>
      <c r="D30" s="8" t="n">
        <v>65</v>
      </c>
      <c r="E30" s="7" t="n">
        <v>8</v>
      </c>
      <c r="F30" s="9">
        <f>B30*D30</f>
        <v/>
      </c>
      <c r="G30" s="9">
        <f>E30*D30</f>
        <v/>
      </c>
      <c r="H30" s="10">
        <f>IF(G30&gt;0,F30/G30,0)</f>
        <v/>
      </c>
      <c r="I30" s="9">
        <f>G30-F30</f>
        <v/>
      </c>
      <c r="J30" s="11">
        <f>IF(H30&lt;0.28,"✅ Ottimo",IF(H30&lt;0.35,"⚠️ Accettabile","❌ Critico"))</f>
        <v/>
      </c>
    </row>
    <row r="31" ht="18" customHeight="1">
      <c r="A31" s="12" t="inlineStr">
        <is>
          <t>Acqua Minerale (0.75L)</t>
        </is>
      </c>
      <c r="B31" s="7" t="n">
        <v>0.3</v>
      </c>
      <c r="C31" s="8" t="n">
        <v>120</v>
      </c>
      <c r="D31" s="8" t="n">
        <v>115</v>
      </c>
      <c r="E31" s="7" t="n">
        <v>2.5</v>
      </c>
      <c r="F31" s="9">
        <f>B31*D31</f>
        <v/>
      </c>
      <c r="G31" s="9">
        <f>E31*D31</f>
        <v/>
      </c>
      <c r="H31" s="10">
        <f>IF(G31&gt;0,F31/G31,0)</f>
        <v/>
      </c>
      <c r="I31" s="9">
        <f>G31-F31</f>
        <v/>
      </c>
      <c r="J31" s="11">
        <f>IF(H31&lt;0.28,"✅ Ottimo",IF(H31&lt;0.35,"⚠️ Accettabile","❌ Critico"))</f>
        <v/>
      </c>
    </row>
    <row r="32" ht="18" customHeight="1">
      <c r="A32" s="6" t="inlineStr">
        <is>
          <t>Bibite Analcoliche</t>
        </is>
      </c>
      <c r="B32" s="7" t="n">
        <v>0.5</v>
      </c>
      <c r="C32" s="8" t="n">
        <v>80</v>
      </c>
      <c r="D32" s="8" t="n">
        <v>75</v>
      </c>
      <c r="E32" s="7" t="n">
        <v>3</v>
      </c>
      <c r="F32" s="9">
        <f>B32*D32</f>
        <v/>
      </c>
      <c r="G32" s="9">
        <f>E32*D32</f>
        <v/>
      </c>
      <c r="H32" s="10">
        <f>IF(G32&gt;0,F32/G32,0)</f>
        <v/>
      </c>
      <c r="I32" s="9">
        <f>G32-F32</f>
        <v/>
      </c>
      <c r="J32" s="11">
        <f>IF(H32&lt;0.28,"✅ Ottimo",IF(H32&lt;0.35,"⚠️ Accettabile","❌ Critico"))</f>
        <v/>
      </c>
    </row>
    <row r="33" ht="18" customHeight="1">
      <c r="A33" s="12" t="inlineStr">
        <is>
          <t>Caffè Espresso</t>
        </is>
      </c>
      <c r="B33" s="7" t="n">
        <v>0.4</v>
      </c>
      <c r="C33" s="8" t="n">
        <v>150</v>
      </c>
      <c r="D33" s="8" t="n">
        <v>140</v>
      </c>
      <c r="E33" s="7" t="n">
        <v>1.8</v>
      </c>
      <c r="F33" s="9">
        <f>B33*D33</f>
        <v/>
      </c>
      <c r="G33" s="9">
        <f>E33*D33</f>
        <v/>
      </c>
      <c r="H33" s="10">
        <f>IF(G33&gt;0,F33/G33,0)</f>
        <v/>
      </c>
      <c r="I33" s="9">
        <f>G33-F33</f>
        <v/>
      </c>
      <c r="J33" s="11">
        <f>IF(H33&lt;0.28,"✅ Ottimo",IF(H33&lt;0.35,"⚠️ Accettabile","❌ Critico"))</f>
        <v/>
      </c>
    </row>
    <row r="34" ht="18" customHeight="1"/>
    <row r="35" ht="18" customHeight="1">
      <c r="A35" s="13" t="inlineStr">
        <is>
          <t>TOTALI COMPLESSIVI</t>
        </is>
      </c>
      <c r="B35" s="14" t="n"/>
      <c r="C35" s="14" t="n"/>
      <c r="D35" s="14" t="n"/>
      <c r="E35" s="14" t="n"/>
      <c r="F35" s="15">
        <f>SUM(F8:F33)</f>
        <v/>
      </c>
      <c r="G35" s="15">
        <f>SUM(G8:G33)</f>
        <v/>
      </c>
      <c r="H35" s="16">
        <f>IF(G35&gt;0,F35/G35,0)</f>
        <v/>
      </c>
      <c r="I35" s="15">
        <f>SUM(I8:I33)</f>
        <v/>
      </c>
      <c r="J35" s="13">
        <f>IF(H35&lt;0.28,"✅ Ottimo",IF(H35&lt;0.35,"⚠️ Accettabile","❌ Critico"))</f>
        <v/>
      </c>
    </row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9">
    <mergeCell ref="A2:J2"/>
    <mergeCell ref="A3:J3"/>
    <mergeCell ref="A4:J4"/>
    <mergeCell ref="A7:J7"/>
    <mergeCell ref="A13:J13"/>
    <mergeCell ref="A19:J19"/>
    <mergeCell ref="A24:J24"/>
    <mergeCell ref="A29:J29"/>
    <mergeCell ref="A35:E35"/>
  </mergeCells>
  <conditionalFormatting sqref="H7:H34">
    <cfRule type="expression" priority="1" dxfId="0">
      <formula>H7&lt;0.28</formula>
    </cfRule>
    <cfRule type="expression" priority="2" dxfId="1">
      <formula>AND(H7&gt;=0.28,H7&lt;0.35)</formula>
    </cfRule>
    <cfRule type="expression" priority="3" dxfId="2">
      <formula>H7&gt;=0.35</formula>
    </cfRule>
  </conditionalFormatting>
  <dataValidations count="2">
    <dataValidation sqref="C7:D33" showErrorMessage="1" showInputMessage="1" allowBlank="0" errorTitle="Valore non valido" error="Inserire un numero intero &gt;= 0" type="whole" operator="greaterThanOrEqual">
      <formula1>0</formula1>
    </dataValidation>
    <dataValidation sqref="B7:B33" showErrorMessage="1" showInputMessage="1" allowBlank="0" errorTitle="Prezzo non valido" error="Il prezzo deve essere maggiore di 0" type="decimal" operator="greaterThan">
      <formula1>0</formula1>
    </dataValidation>
  </dataValidation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2:F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22" customWidth="1" min="6" max="6"/>
    <col width="3" customWidth="1" min="7" max="7"/>
  </cols>
  <sheetData>
    <row r="1" ht="18" customHeight="1"/>
    <row r="2" ht="40" customHeight="1">
      <c r="B2" s="17" t="inlineStr">
        <is>
          <t>DASHBOARD KPI — FOOD COST</t>
        </is>
      </c>
    </row>
    <row r="3" ht="14" customHeight="1">
      <c r="B3" s="18" t="inlineStr">
        <is>
          <t>Periodo: March 2026   |   Data aggiornamento: 16/03/2026</t>
        </is>
      </c>
    </row>
    <row r="4" ht="18" customHeight="1"/>
    <row r="5" ht="80" customHeight="1">
      <c r="B5" s="19" t="inlineStr">
        <is>
          <t>FOOD COST %
COMPLESSIVO</t>
        </is>
      </c>
      <c r="D5" s="19" t="inlineStr">
        <is>
          <t>RICAVO
TOTALE</t>
        </is>
      </c>
      <c r="E5" s="19" t="inlineStr">
        <is>
          <t>COSTO
TOTALE</t>
        </is>
      </c>
      <c r="F5" s="19" t="inlineStr">
        <is>
          <t>MARGINE
LORDO</t>
        </is>
      </c>
    </row>
    <row r="6" ht="18" customHeight="1"/>
    <row r="7" ht="22" customHeight="1">
      <c r="B7" s="20" t="inlineStr">
        <is>
          <t>FOOD COST %</t>
        </is>
      </c>
      <c r="C7" s="21">
        <f>'Food Cost Mensile'!H35</f>
        <v/>
      </c>
      <c r="D7" s="20" t="inlineStr">
        <is>
          <t>N. PORTATE VENDUTE</t>
        </is>
      </c>
      <c r="E7" s="22">
        <f>SUMIF('Food Cost Mensile'!D7:D33,"&gt;0",'Food Cost Mensile'!D7:D33)</f>
        <v/>
      </c>
      <c r="F7" s="23" t="inlineStr">
        <is>
          <t>Totale piatti</t>
        </is>
      </c>
    </row>
    <row r="8" ht="22" customHeight="1">
      <c r="B8" s="20" t="inlineStr">
        <is>
          <t>RICAVO TOTALE</t>
        </is>
      </c>
      <c r="C8" s="24">
        <f>'Food Cost Mensile'!G35</f>
        <v/>
      </c>
      <c r="D8" s="20" t="inlineStr">
        <is>
          <t>PREZZO MEDIO VENDITA</t>
        </is>
      </c>
      <c r="E8" s="24">
        <f>IF('Food Cost Mensile'!G35&gt;0,'Food Cost Mensile'!G35/SUMIF('Food Cost Mensile'!D7:D33,"&gt;0",'Food Cost Mensile'!D7:D33),0)</f>
        <v/>
      </c>
      <c r="F8" s="23" t="inlineStr">
        <is>
          <t>Per copertura</t>
        </is>
      </c>
    </row>
    <row r="9" ht="22" customHeight="1">
      <c r="B9" s="20" t="inlineStr">
        <is>
          <t>COSTO TOTALE MATERIE</t>
        </is>
      </c>
      <c r="C9" s="24">
        <f>'Food Cost Mensile'!F35</f>
        <v/>
      </c>
      <c r="D9" s="20" t="inlineStr">
        <is>
          <t>COSTO MEDIO PIATTO</t>
        </is>
      </c>
      <c r="E9" s="24">
        <f>IF('Food Cost Mensile'!F35&gt;0,'Food Cost Mensile'!F35/SUMIF('Food Cost Mensile'!D7:D33,"&gt;0",'Food Cost Mensile'!D7:D33),0)</f>
        <v/>
      </c>
      <c r="F9" s="23" t="inlineStr">
        <is>
          <t>Per copertura</t>
        </is>
      </c>
    </row>
    <row r="10" ht="22" customHeight="1">
      <c r="B10" s="20" t="inlineStr">
        <is>
          <t>MARGINE LORDO</t>
        </is>
      </c>
      <c r="C10" s="24">
        <f>'Food Cost Mensile'!I35</f>
        <v/>
      </c>
      <c r="D10" s="20" t="inlineStr">
        <is>
          <t>MARGINE MEDIO</t>
        </is>
      </c>
      <c r="E10" s="24">
        <f>IF('Food Cost Mensile'!I35&gt;0,'Food Cost Mensile'!I35/SUMIF('Food Cost Mensile'!D7:D33,"&gt;0",'Food Cost Mensile'!D7:D33),0)</f>
        <v/>
      </c>
      <c r="F10" s="23" t="inlineStr">
        <is>
          <t>Per copertura</t>
        </is>
      </c>
    </row>
    <row r="11" ht="18" customHeight="1"/>
    <row r="12" ht="18" customHeight="1">
      <c r="B12" s="25" t="inlineStr">
        <is>
          <t>ANALISI PER CATEGORIA</t>
        </is>
      </c>
    </row>
    <row r="13" ht="18" customHeight="1">
      <c r="B13" s="26" t="inlineStr">
        <is>
          <t>CATEGORIA</t>
        </is>
      </c>
      <c r="C13" s="26" t="inlineStr">
        <is>
          <t>Costo Totale (€)</t>
        </is>
      </c>
      <c r="D13" s="26" t="inlineStr">
        <is>
          <t>Ricavo Totale (€)</t>
        </is>
      </c>
      <c r="E13" s="26" t="inlineStr">
        <is>
          <t>Food Cost %</t>
        </is>
      </c>
      <c r="F13" s="26" t="inlineStr">
        <is>
          <t>Margine (€)</t>
        </is>
      </c>
    </row>
    <row r="14" ht="18" customHeight="1">
      <c r="B14" s="27" t="inlineStr">
        <is>
          <t>Primi Piatti</t>
        </is>
      </c>
      <c r="C14" s="28">
        <f>SUMPRODUCT(('Food Cost Mensile'!F8:'Food Cost Mensile'!F12)*1)</f>
        <v/>
      </c>
      <c r="D14" s="28">
        <f>SUMPRODUCT(('Food Cost Mensile'!G8:'Food Cost Mensile'!G12)*1)</f>
        <v/>
      </c>
      <c r="E14" s="29">
        <f>IF(D14&gt;0,C14/D14,0)</f>
        <v/>
      </c>
      <c r="F14" s="28">
        <f>D14-C14</f>
        <v/>
      </c>
    </row>
    <row r="15" ht="18" customHeight="1">
      <c r="B15" s="30" t="inlineStr">
        <is>
          <t>Secondi Piatti</t>
        </is>
      </c>
      <c r="C15" s="31">
        <f>SUMPRODUCT(('Food Cost Mensile'!F14:'Food Cost Mensile'!F18)*1)</f>
        <v/>
      </c>
      <c r="D15" s="31">
        <f>SUMPRODUCT(('Food Cost Mensile'!G14:'Food Cost Mensile'!G18)*1)</f>
        <v/>
      </c>
      <c r="E15" s="32">
        <f>IF(D15&gt;0,C15/D15,0)</f>
        <v/>
      </c>
      <c r="F15" s="31">
        <f>D15-C15</f>
        <v/>
      </c>
    </row>
    <row r="16" ht="18" customHeight="1">
      <c r="B16" s="27" t="inlineStr">
        <is>
          <t>Antipasti</t>
        </is>
      </c>
      <c r="C16" s="28">
        <f>SUMPRODUCT(('Food Cost Mensile'!F20:'Food Cost Mensile'!F23)*1)</f>
        <v/>
      </c>
      <c r="D16" s="28">
        <f>SUMPRODUCT(('Food Cost Mensile'!G20:'Food Cost Mensile'!G23)*1)</f>
        <v/>
      </c>
      <c r="E16" s="29">
        <f>IF(D16&gt;0,C16/D16,0)</f>
        <v/>
      </c>
      <c r="F16" s="28">
        <f>D16-C16</f>
        <v/>
      </c>
    </row>
    <row r="17" ht="18" customHeight="1">
      <c r="B17" s="30" t="inlineStr">
        <is>
          <t>Dessert</t>
        </is>
      </c>
      <c r="C17" s="31">
        <f>SUMPRODUCT(('Food Cost Mensile'!F25:'Food Cost Mensile'!F28)*1)</f>
        <v/>
      </c>
      <c r="D17" s="31">
        <f>SUMPRODUCT(('Food Cost Mensile'!G25:'Food Cost Mensile'!G28)*1)</f>
        <v/>
      </c>
      <c r="E17" s="32">
        <f>IF(D17&gt;0,C17/D17,0)</f>
        <v/>
      </c>
      <c r="F17" s="31">
        <f>D17-C17</f>
        <v/>
      </c>
    </row>
    <row r="18" ht="18" customHeight="1">
      <c r="B18" s="27" t="inlineStr">
        <is>
          <t>Bevande</t>
        </is>
      </c>
      <c r="C18" s="28">
        <f>SUMPRODUCT(('Food Cost Mensile'!F30:'Food Cost Mensile'!F33)*1)</f>
        <v/>
      </c>
      <c r="D18" s="28">
        <f>SUMPRODUCT(('Food Cost Mensile'!G30:'Food Cost Mensile'!G33)*1)</f>
        <v/>
      </c>
      <c r="E18" s="29">
        <f>IF(D18&gt;0,C18/D18,0)</f>
        <v/>
      </c>
      <c r="F18" s="28">
        <f>D18-C18</f>
        <v/>
      </c>
    </row>
    <row r="19" ht="18" customHeight="1">
      <c r="B19" s="13" t="inlineStr">
        <is>
          <t>TOTALE</t>
        </is>
      </c>
      <c r="C19" s="15">
        <f>SUM(C14:C18)</f>
        <v/>
      </c>
      <c r="D19" s="15">
        <f>SUM(D14:D18)</f>
        <v/>
      </c>
      <c r="E19" s="33">
        <f>IF(D19&gt;0,C19/D19,0)</f>
        <v/>
      </c>
      <c r="F19" s="15">
        <f>SUM(F14:F18)</f>
        <v/>
      </c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3">
    <mergeCell ref="B2:F2"/>
    <mergeCell ref="B3:F3"/>
    <mergeCell ref="B12:F12"/>
  </mergeCells>
  <conditionalFormatting sqref="E14:E18">
    <cfRule type="expression" priority="1" dxfId="0">
      <formula>E14&lt;0.28</formula>
    </cfRule>
    <cfRule type="expression" priority="2" dxfId="1">
      <formula>AND(E14&gt;=0.28,E14&lt;0.35)</formula>
    </cfRule>
    <cfRule type="expression" priority="3" dxfId="2">
      <formula>E14&gt;=0.35</formula>
    </cfRule>
  </conditionalFormatting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tabColor rgb="006366F1"/>
    <outlinePr summaryBelow="1" summaryRight="1"/>
    <pageSetUpPr/>
  </sheetPr>
  <dimension ref="B2:F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3" customWidth="1" min="7" max="7"/>
  </cols>
  <sheetData>
    <row r="1" ht="18" customHeight="1"/>
    <row r="2" ht="18" customHeight="1">
      <c r="B2" s="34" t="inlineStr">
        <is>
          <t>GRAFICI ANALITICI — FOOD COST</t>
        </is>
      </c>
    </row>
    <row r="3" ht="18" customHeight="1">
      <c r="B3" s="18" t="inlineStr">
        <is>
          <t>Aggiornato al: 16/03/2026</t>
        </is>
      </c>
    </row>
    <row r="4" ht="18" customHeight="1"/>
    <row r="5" ht="18" customHeight="1"/>
    <row r="6" ht="18" customHeight="1">
      <c r="B6" s="26" t="inlineStr">
        <is>
          <t>Categoria</t>
        </is>
      </c>
      <c r="C6" s="26" t="inlineStr">
        <is>
          <t>Costo Totale (€)</t>
        </is>
      </c>
      <c r="D6" s="26" t="inlineStr">
        <is>
          <t>Ricavo Totale (€)</t>
        </is>
      </c>
      <c r="E6" s="26" t="inlineStr">
        <is>
          <t>Food Cost %</t>
        </is>
      </c>
      <c r="F6" s="26" t="inlineStr">
        <is>
          <t>Margine (€)</t>
        </is>
      </c>
    </row>
    <row r="7" ht="18" customHeight="1">
      <c r="B7" s="6" t="inlineStr">
        <is>
          <t>Primi Piatti</t>
        </is>
      </c>
      <c r="C7" s="28">
        <f>'Dashboard KPI'!C14</f>
        <v/>
      </c>
      <c r="D7" s="28">
        <f>'Dashboard KPI'!D14</f>
        <v/>
      </c>
      <c r="E7" s="35">
        <f>'Dashboard KPI'!E14</f>
        <v/>
      </c>
      <c r="F7" s="28">
        <f>'Dashboard KPI'!F14</f>
        <v/>
      </c>
    </row>
    <row r="8" ht="18" customHeight="1">
      <c r="B8" s="12" t="inlineStr">
        <is>
          <t>Secondi Piatti</t>
        </is>
      </c>
      <c r="C8" s="31">
        <f>'Dashboard KPI'!C15</f>
        <v/>
      </c>
      <c r="D8" s="31">
        <f>'Dashboard KPI'!D15</f>
        <v/>
      </c>
      <c r="E8" s="36">
        <f>'Dashboard KPI'!E15</f>
        <v/>
      </c>
      <c r="F8" s="31">
        <f>'Dashboard KPI'!F15</f>
        <v/>
      </c>
    </row>
    <row r="9" ht="18" customHeight="1">
      <c r="B9" s="6" t="inlineStr">
        <is>
          <t>Antipasti</t>
        </is>
      </c>
      <c r="C9" s="28">
        <f>'Dashboard KPI'!C16</f>
        <v/>
      </c>
      <c r="D9" s="28">
        <f>'Dashboard KPI'!D16</f>
        <v/>
      </c>
      <c r="E9" s="35">
        <f>'Dashboard KPI'!E16</f>
        <v/>
      </c>
      <c r="F9" s="28">
        <f>'Dashboard KPI'!F16</f>
        <v/>
      </c>
    </row>
    <row r="10" ht="18" customHeight="1">
      <c r="B10" s="12" t="inlineStr">
        <is>
          <t>Dessert</t>
        </is>
      </c>
      <c r="C10" s="31">
        <f>'Dashboard KPI'!C17</f>
        <v/>
      </c>
      <c r="D10" s="31">
        <f>'Dashboard KPI'!D17</f>
        <v/>
      </c>
      <c r="E10" s="36">
        <f>'Dashboard KPI'!E17</f>
        <v/>
      </c>
      <c r="F10" s="31">
        <f>'Dashboard KPI'!F17</f>
        <v/>
      </c>
    </row>
    <row r="11" ht="18" customHeight="1">
      <c r="B11" s="6" t="inlineStr">
        <is>
          <t>Bevande</t>
        </is>
      </c>
      <c r="C11" s="28">
        <f>'Dashboard KPI'!C18</f>
        <v/>
      </c>
      <c r="D11" s="28">
        <f>'Dashboard KPI'!D18</f>
        <v/>
      </c>
      <c r="E11" s="35">
        <f>'Dashboard KPI'!E18</f>
        <v/>
      </c>
      <c r="F11" s="28">
        <f>'Dashboard KPI'!F18</f>
        <v/>
      </c>
    </row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2">
    <mergeCell ref="B2:F2"/>
    <mergeCell ref="B3:F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/>
  </sheetPr>
  <dimension ref="B2:H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3" customWidth="1" min="9" max="9"/>
  </cols>
  <sheetData>
    <row r="1" ht="18" customHeight="1"/>
    <row r="2" ht="18" customHeight="1">
      <c r="B2" s="37" t="inlineStr">
        <is>
          <t>STORICO ANDAMENTO FOOD COST — ULTIMI 12 MESI</t>
        </is>
      </c>
    </row>
    <row r="3" ht="18" customHeight="1">
      <c r="B3" s="18" t="inlineStr">
        <is>
          <t>Aggiornato al: 16/03/2026   |   I dati storici sono inseribili manualmente nelle celle evidenziate</t>
        </is>
      </c>
    </row>
    <row r="4" ht="18" customHeight="1"/>
    <row r="5" ht="18" customHeight="1">
      <c r="B5" s="26" t="inlineStr">
        <is>
          <t>MESE</t>
        </is>
      </c>
      <c r="C5" s="26" t="inlineStr">
        <is>
          <t>Ricavo (€)</t>
        </is>
      </c>
      <c r="D5" s="26" t="inlineStr">
        <is>
          <t>Costo Mat. (€)</t>
        </is>
      </c>
      <c r="E5" s="26" t="inlineStr">
        <is>
          <t>Food Cost %</t>
        </is>
      </c>
      <c r="F5" s="26" t="inlineStr">
        <is>
          <t>Margine (€)</t>
        </is>
      </c>
      <c r="G5" s="26" t="inlineStr">
        <is>
          <t>Coperti</t>
        </is>
      </c>
      <c r="H5" s="26" t="inlineStr">
        <is>
          <t>FC% Target</t>
        </is>
      </c>
    </row>
    <row r="6" ht="18" customHeight="1">
      <c r="B6" s="27" t="inlineStr">
        <is>
          <t>Aprile 2025</t>
        </is>
      </c>
      <c r="C6" s="7" t="n">
        <v>28870.26</v>
      </c>
      <c r="D6" s="7" t="n">
        <v>7015.51</v>
      </c>
      <c r="E6" s="29">
        <f>IF(C6&gt;0,D6/C6,0)</f>
        <v/>
      </c>
      <c r="F6" s="7">
        <f>C6-D6</f>
        <v/>
      </c>
      <c r="G6" s="8" t="n">
        <v>540</v>
      </c>
      <c r="H6" s="38" t="n">
        <v>0.3</v>
      </c>
    </row>
    <row r="7" ht="18" customHeight="1">
      <c r="B7" s="30" t="inlineStr">
        <is>
          <t>Maggio 2025</t>
        </is>
      </c>
      <c r="C7" s="7" t="n">
        <v>22163.16</v>
      </c>
      <c r="D7" s="7" t="n">
        <v>5690.27</v>
      </c>
      <c r="E7" s="32">
        <f>IF(C7&gt;0,D7/C7,0)</f>
        <v/>
      </c>
      <c r="F7" s="7">
        <f>C7-D7</f>
        <v/>
      </c>
      <c r="G7" s="8" t="n">
        <v>452</v>
      </c>
      <c r="H7" s="38" t="n">
        <v>0.3</v>
      </c>
    </row>
    <row r="8" ht="18" customHeight="1">
      <c r="B8" s="27" t="inlineStr">
        <is>
          <t>Giugno 2025</t>
        </is>
      </c>
      <c r="C8" s="7" t="n">
        <v>29503.89</v>
      </c>
      <c r="D8" s="7" t="n">
        <v>10239.67</v>
      </c>
      <c r="E8" s="29">
        <f>IF(C8&gt;0,D8/C8,0)</f>
        <v/>
      </c>
      <c r="F8" s="7">
        <f>C8-D8</f>
        <v/>
      </c>
      <c r="G8" s="8" t="n">
        <v>444</v>
      </c>
      <c r="H8" s="38" t="n">
        <v>0.3</v>
      </c>
    </row>
    <row r="9" ht="18" customHeight="1">
      <c r="B9" s="30" t="inlineStr">
        <is>
          <t>Luglio 2025</t>
        </is>
      </c>
      <c r="C9" s="7" t="n">
        <v>28038.37</v>
      </c>
      <c r="D9" s="7" t="n">
        <v>6836.14</v>
      </c>
      <c r="E9" s="32">
        <f>IF(C9&gt;0,D9/C9,0)</f>
        <v/>
      </c>
      <c r="F9" s="7">
        <f>C9-D9</f>
        <v/>
      </c>
      <c r="G9" s="8" t="n">
        <v>447</v>
      </c>
      <c r="H9" s="38" t="n">
        <v>0.3</v>
      </c>
    </row>
    <row r="10" ht="18" customHeight="1">
      <c r="B10" s="27" t="inlineStr">
        <is>
          <t>Agosto 2025</t>
        </is>
      </c>
      <c r="C10" s="7" t="n">
        <v>21716.85</v>
      </c>
      <c r="D10" s="7" t="n">
        <v>6529.01</v>
      </c>
      <c r="E10" s="29">
        <f>IF(C10&gt;0,D10/C10,0)</f>
        <v/>
      </c>
      <c r="F10" s="7">
        <f>C10-D10</f>
        <v/>
      </c>
      <c r="G10" s="8" t="n">
        <v>413</v>
      </c>
      <c r="H10" s="38" t="n">
        <v>0.3</v>
      </c>
    </row>
    <row r="11" ht="18" customHeight="1">
      <c r="B11" s="30" t="inlineStr">
        <is>
          <t>Settembre 2025</t>
        </is>
      </c>
      <c r="C11" s="7" t="n">
        <v>27541.17</v>
      </c>
      <c r="D11" s="7" t="n">
        <v>8976.280000000001</v>
      </c>
      <c r="E11" s="32">
        <f>IF(C11&gt;0,D11/C11,0)</f>
        <v/>
      </c>
      <c r="F11" s="7">
        <f>C11-D11</f>
        <v/>
      </c>
      <c r="G11" s="8" t="n">
        <v>759</v>
      </c>
      <c r="H11" s="38" t="n">
        <v>0.3</v>
      </c>
    </row>
    <row r="12" ht="18" customHeight="1">
      <c r="B12" s="27" t="inlineStr">
        <is>
          <t>Ottobre 2025</t>
        </is>
      </c>
      <c r="C12" s="7" t="n">
        <v>27264.01</v>
      </c>
      <c r="D12" s="7" t="n">
        <v>7264.57</v>
      </c>
      <c r="E12" s="29">
        <f>IF(C12&gt;0,D12/C12,0)</f>
        <v/>
      </c>
      <c r="F12" s="7">
        <f>C12-D12</f>
        <v/>
      </c>
      <c r="G12" s="8" t="n">
        <v>701</v>
      </c>
      <c r="H12" s="38" t="n">
        <v>0.3</v>
      </c>
    </row>
    <row r="13" ht="18" customHeight="1">
      <c r="B13" s="30" t="inlineStr">
        <is>
          <t>Novembre 2025</t>
        </is>
      </c>
      <c r="C13" s="7" t="n">
        <v>22729.24</v>
      </c>
      <c r="D13" s="7" t="n">
        <v>7826.04</v>
      </c>
      <c r="E13" s="32">
        <f>IF(C13&gt;0,D13/C13,0)</f>
        <v/>
      </c>
      <c r="F13" s="7">
        <f>C13-D13</f>
        <v/>
      </c>
      <c r="G13" s="8" t="n">
        <v>788</v>
      </c>
      <c r="H13" s="38" t="n">
        <v>0.3</v>
      </c>
    </row>
    <row r="14" ht="18" customHeight="1">
      <c r="B14" s="27" t="inlineStr">
        <is>
          <t>Dicembre 2025</t>
        </is>
      </c>
      <c r="C14" s="7" t="n">
        <v>31698.93</v>
      </c>
      <c r="D14" s="7" t="n">
        <v>10263.38</v>
      </c>
      <c r="E14" s="29">
        <f>IF(C14&gt;0,D14/C14,0)</f>
        <v/>
      </c>
      <c r="F14" s="7">
        <f>C14-D14</f>
        <v/>
      </c>
      <c r="G14" s="8" t="n">
        <v>574</v>
      </c>
      <c r="H14" s="38" t="n">
        <v>0.3</v>
      </c>
    </row>
    <row r="15" ht="18" customHeight="1">
      <c r="B15" s="30" t="inlineStr">
        <is>
          <t>Gennaio 2026</t>
        </is>
      </c>
      <c r="C15" s="7" t="n">
        <v>22723.81</v>
      </c>
      <c r="D15" s="7" t="n">
        <v>6040.84</v>
      </c>
      <c r="E15" s="32">
        <f>IF(C15&gt;0,D15/C15,0)</f>
        <v/>
      </c>
      <c r="F15" s="7">
        <f>C15-D15</f>
        <v/>
      </c>
      <c r="G15" s="8" t="n">
        <v>790</v>
      </c>
      <c r="H15" s="38" t="n">
        <v>0.3</v>
      </c>
    </row>
    <row r="16" ht="18" customHeight="1">
      <c r="B16" s="27" t="inlineStr">
        <is>
          <t>Febbraio 2026</t>
        </is>
      </c>
      <c r="C16" s="7" t="n">
        <v>23722.11</v>
      </c>
      <c r="D16" s="7" t="n">
        <v>5957.32</v>
      </c>
      <c r="E16" s="29">
        <f>IF(C16&gt;0,D16/C16,0)</f>
        <v/>
      </c>
      <c r="F16" s="7">
        <f>C16-D16</f>
        <v/>
      </c>
      <c r="G16" s="8" t="n">
        <v>449</v>
      </c>
      <c r="H16" s="38" t="n">
        <v>0.3</v>
      </c>
    </row>
    <row r="17" ht="18" customHeight="1">
      <c r="B17" s="30" t="inlineStr">
        <is>
          <t>Marzo 2026</t>
        </is>
      </c>
      <c r="C17" s="39">
        <f>'Dashboard KPI'!D19</f>
        <v/>
      </c>
      <c r="D17" s="39">
        <f>'Dashboard KPI'!C19</f>
        <v/>
      </c>
      <c r="E17" s="40">
        <f>IF(C17&gt;0,D17/C17,0)</f>
        <v/>
      </c>
      <c r="F17" s="39">
        <f>C17-D17</f>
        <v/>
      </c>
      <c r="G17" s="38" t="n">
        <v>0.3</v>
      </c>
      <c r="H17" s="41">
        <f>IF(E17&lt;=G17,"✅","❌")</f>
        <v/>
      </c>
    </row>
    <row r="18" ht="18" customHeight="1">
      <c r="B18" s="13" t="inlineStr">
        <is>
          <t>MEDIA 12 MESI</t>
        </is>
      </c>
      <c r="C18" s="15">
        <f>AVERAGE(C6:C17)</f>
        <v/>
      </c>
      <c r="D18" s="15">
        <f>AVERAGE(D6:D17)</f>
        <v/>
      </c>
      <c r="E18" s="33">
        <f>AVERAGE(E6:E17)</f>
        <v/>
      </c>
      <c r="F18" s="15">
        <f>AVERAGE(F6:F17)</f>
        <v/>
      </c>
      <c r="G18" s="42">
        <f>AVERAGE(G6:G17)</f>
        <v/>
      </c>
      <c r="H18" s="14" t="n"/>
    </row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2">
    <mergeCell ref="B2:H2"/>
    <mergeCell ref="B3:H3"/>
  </mergeCells>
  <conditionalFormatting sqref="E6:E17">
    <cfRule type="expression" priority="1" dxfId="0">
      <formula>E6&lt;0.28</formula>
    </cfRule>
    <cfRule type="expression" priority="2" dxfId="1">
      <formula>AND(E6&gt;=0.28,E6&lt;0.35)</formula>
    </cfRule>
    <cfRule type="expression" priority="3" dxfId="2">
      <formula>E6&gt;=0.35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22C55E"/>
    <outlinePr summaryBelow="1" summaryRight="1"/>
    <pageSetUpPr/>
  </sheetPr>
  <dimension ref="B2:G4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3" customWidth="1" min="8" max="8"/>
  </cols>
  <sheetData>
    <row r="1" ht="18" customHeight="1"/>
    <row r="2" ht="18" customHeight="1">
      <c r="B2" s="34" t="inlineStr">
        <is>
          <t>SCHEDE COSTO RICETTE</t>
        </is>
      </c>
    </row>
    <row r="3" ht="18" customHeight="1">
      <c r="B3" s="18" t="inlineStr">
        <is>
          <t>Aggiornato al: 16/03/2026   |   Inserire gli ingredienti e i relativi costi nelle celle evidenziate in giallo</t>
        </is>
      </c>
    </row>
    <row r="4" ht="18" customHeight="1"/>
    <row r="5" ht="18" customHeight="1">
      <c r="B5" s="43" t="inlineStr">
        <is>
          <t>📋 RICETTA: SPAGHETTI ALLA CARBONARA</t>
        </is>
      </c>
    </row>
    <row r="6" ht="18" customHeight="1">
      <c r="B6" s="20" t="inlineStr">
        <is>
          <t>Prezzo di Vendita:</t>
        </is>
      </c>
      <c r="C6" s="7" t="n">
        <v>13.5</v>
      </c>
      <c r="D6" s="44" t="n"/>
      <c r="E6" s="44" t="n"/>
      <c r="F6" s="44" t="n"/>
      <c r="G6" s="44" t="n"/>
    </row>
    <row r="7" ht="18" customHeight="1">
      <c r="B7" s="20" t="inlineStr">
        <is>
          <t>Porzioni per Prep.:</t>
        </is>
      </c>
      <c r="C7" s="8" t="n">
        <v>1</v>
      </c>
      <c r="D7" s="44" t="n"/>
      <c r="E7" s="44" t="n"/>
      <c r="F7" s="44" t="n"/>
      <c r="G7" s="44" t="n"/>
    </row>
    <row r="8" ht="18" customHeight="1">
      <c r="B8" s="26" t="inlineStr">
        <is>
          <t>INGREDIENTE</t>
        </is>
      </c>
      <c r="C8" s="26" t="inlineStr">
        <is>
          <t>Quantità</t>
        </is>
      </c>
      <c r="D8" s="26" t="inlineStr">
        <is>
          <t>U.M.</t>
        </is>
      </c>
      <c r="E8" s="26" t="inlineStr">
        <is>
          <t>Costo Unit. (€)</t>
        </is>
      </c>
      <c r="F8" s="26" t="inlineStr">
        <is>
          <t>Costo Totale (€)</t>
        </is>
      </c>
      <c r="G8" s="26" t="inlineStr">
        <is>
          <t>% sul Piatto</t>
        </is>
      </c>
    </row>
    <row r="9" ht="18" customHeight="1">
      <c r="B9" s="6" t="inlineStr">
        <is>
          <t>Spaghetti</t>
        </is>
      </c>
      <c r="C9" s="45" t="n">
        <v>80</v>
      </c>
      <c r="D9" s="46" t="inlineStr">
        <is>
          <t>g</t>
        </is>
      </c>
      <c r="E9" s="47" t="n">
        <v>0.002</v>
      </c>
      <c r="F9" s="9">
        <f>C9*E9</f>
        <v/>
      </c>
      <c r="G9" s="48">
        <f>IF(C6&gt;0,F9/C6,0)</f>
        <v/>
      </c>
    </row>
    <row r="10" ht="18" customHeight="1">
      <c r="B10" s="12" t="inlineStr">
        <is>
          <t>Guanciale</t>
        </is>
      </c>
      <c r="C10" s="45" t="n">
        <v>60</v>
      </c>
      <c r="D10" s="46" t="inlineStr">
        <is>
          <t>g</t>
        </is>
      </c>
      <c r="E10" s="47" t="n">
        <v>0.018</v>
      </c>
      <c r="F10" s="9">
        <f>C10*E10</f>
        <v/>
      </c>
      <c r="G10" s="48">
        <f>IF(C6&gt;0,F10/C6,0)</f>
        <v/>
      </c>
    </row>
    <row r="11" ht="18" customHeight="1">
      <c r="B11" s="6" t="inlineStr">
        <is>
          <t>Uova</t>
        </is>
      </c>
      <c r="C11" s="45" t="n">
        <v>2</v>
      </c>
      <c r="D11" s="46" t="inlineStr">
        <is>
          <t>pz</t>
        </is>
      </c>
      <c r="E11" s="47" t="n">
        <v>0.25</v>
      </c>
      <c r="F11" s="9">
        <f>C11*E11</f>
        <v/>
      </c>
      <c r="G11" s="48">
        <f>IF(C6&gt;0,F11/C6,0)</f>
        <v/>
      </c>
    </row>
    <row r="12" ht="18" customHeight="1">
      <c r="B12" s="12" t="inlineStr">
        <is>
          <t>Pecorino Romano</t>
        </is>
      </c>
      <c r="C12" s="45" t="n">
        <v>30</v>
      </c>
      <c r="D12" s="46" t="inlineStr">
        <is>
          <t>g</t>
        </is>
      </c>
      <c r="E12" s="47" t="n">
        <v>0.025</v>
      </c>
      <c r="F12" s="9">
        <f>C12*E12</f>
        <v/>
      </c>
      <c r="G12" s="48">
        <f>IF(C6&gt;0,F12/C6,0)</f>
        <v/>
      </c>
    </row>
    <row r="13" ht="18" customHeight="1">
      <c r="B13" s="6" t="inlineStr">
        <is>
          <t>Pepe Nero</t>
        </is>
      </c>
      <c r="C13" s="45" t="n">
        <v>2</v>
      </c>
      <c r="D13" s="46" t="inlineStr">
        <is>
          <t>g</t>
        </is>
      </c>
      <c r="E13" s="47" t="n">
        <v>0.015</v>
      </c>
      <c r="F13" s="9">
        <f>C13*E13</f>
        <v/>
      </c>
      <c r="G13" s="48">
        <f>IF(C6&gt;0,F13/C6,0)</f>
        <v/>
      </c>
    </row>
    <row r="14" ht="18" customHeight="1">
      <c r="B14" s="12" t="inlineStr">
        <is>
          <t>Sale</t>
        </is>
      </c>
      <c r="C14" s="45" t="n">
        <v>5</v>
      </c>
      <c r="D14" s="46" t="inlineStr">
        <is>
          <t>g</t>
        </is>
      </c>
      <c r="E14" s="47" t="n">
        <v>0.001</v>
      </c>
      <c r="F14" s="9">
        <f>C14*E14</f>
        <v/>
      </c>
      <c r="G14" s="48">
        <f>IF(C6&gt;0,F14/C6,0)</f>
        <v/>
      </c>
    </row>
    <row r="15" ht="18" customHeight="1">
      <c r="B15" s="49" t="inlineStr">
        <is>
          <t>COSTO TOTALE RICETTA</t>
        </is>
      </c>
      <c r="C15" s="14" t="n"/>
      <c r="D15" s="14" t="n"/>
      <c r="E15" s="14" t="n"/>
      <c r="F15" s="15">
        <f>SUM(F9:F14)</f>
        <v/>
      </c>
      <c r="G15" s="14" t="n"/>
    </row>
    <row r="16" ht="18" customHeight="1">
      <c r="B16" s="50" t="inlineStr">
        <is>
          <t>FOOD COST % RICETTA</t>
        </is>
      </c>
      <c r="F16" s="51">
        <f>IF(C6&gt;0,F15/C6,0)</f>
        <v/>
      </c>
      <c r="G16" s="11">
        <f>IF(F16&lt;0.28,"✅ Ottimo",IF(F16&lt;0.35,"⚠️ OK","❌ Alto"))</f>
        <v/>
      </c>
    </row>
    <row r="17" ht="18" customHeight="1"/>
    <row r="18" ht="18" customHeight="1">
      <c r="B18" s="43" t="inlineStr">
        <is>
          <t>📋 RICETTA: BISTECCA AI FERRI (200G)</t>
        </is>
      </c>
    </row>
    <row r="19" ht="18" customHeight="1">
      <c r="B19" s="20" t="inlineStr">
        <is>
          <t>Prezzo di Vendita:</t>
        </is>
      </c>
      <c r="C19" s="7" t="n">
        <v>22</v>
      </c>
      <c r="D19" s="44" t="n"/>
      <c r="E19" s="44" t="n"/>
      <c r="F19" s="44" t="n"/>
      <c r="G19" s="44" t="n"/>
    </row>
    <row r="20" ht="18" customHeight="1">
      <c r="B20" s="20" t="inlineStr">
        <is>
          <t>Porzioni per Prep.:</t>
        </is>
      </c>
      <c r="C20" s="8" t="n">
        <v>1</v>
      </c>
      <c r="D20" s="44" t="n"/>
      <c r="E20" s="44" t="n"/>
      <c r="F20" s="44" t="n"/>
      <c r="G20" s="44" t="n"/>
    </row>
    <row r="21" ht="18" customHeight="1">
      <c r="B21" s="26" t="inlineStr">
        <is>
          <t>INGREDIENTE</t>
        </is>
      </c>
      <c r="C21" s="26" t="inlineStr">
        <is>
          <t>Quantità</t>
        </is>
      </c>
      <c r="D21" s="26" t="inlineStr">
        <is>
          <t>U.M.</t>
        </is>
      </c>
      <c r="E21" s="26" t="inlineStr">
        <is>
          <t>Costo Unit. (€)</t>
        </is>
      </c>
      <c r="F21" s="26" t="inlineStr">
        <is>
          <t>Costo Totale (€)</t>
        </is>
      </c>
      <c r="G21" s="26" t="inlineStr">
        <is>
          <t>% sul Piatto</t>
        </is>
      </c>
    </row>
    <row r="22" ht="18" customHeight="1">
      <c r="B22" s="6" t="inlineStr">
        <is>
          <t>Controfiletto Bovino</t>
        </is>
      </c>
      <c r="C22" s="45" t="n">
        <v>220</v>
      </c>
      <c r="D22" s="46" t="inlineStr">
        <is>
          <t>g</t>
        </is>
      </c>
      <c r="E22" s="47" t="n">
        <v>0.024</v>
      </c>
      <c r="F22" s="9">
        <f>C22*E22</f>
        <v/>
      </c>
      <c r="G22" s="48">
        <f>IF(C19&gt;0,F22/C19,0)</f>
        <v/>
      </c>
    </row>
    <row r="23" ht="18" customHeight="1">
      <c r="B23" s="12" t="inlineStr">
        <is>
          <t>Olio Extra Vergine</t>
        </is>
      </c>
      <c r="C23" s="45" t="n">
        <v>10</v>
      </c>
      <c r="D23" s="46" t="inlineStr">
        <is>
          <t>ml</t>
        </is>
      </c>
      <c r="E23" s="47" t="n">
        <v>0.008</v>
      </c>
      <c r="F23" s="9">
        <f>C23*E23</f>
        <v/>
      </c>
      <c r="G23" s="48">
        <f>IF(C19&gt;0,F23/C19,0)</f>
        <v/>
      </c>
    </row>
    <row r="24" ht="18" customHeight="1">
      <c r="B24" s="6" t="inlineStr">
        <is>
          <t>Rosmarino</t>
        </is>
      </c>
      <c r="C24" s="45" t="n">
        <v>3</v>
      </c>
      <c r="D24" s="46" t="inlineStr">
        <is>
          <t>g</t>
        </is>
      </c>
      <c r="E24" s="47" t="n">
        <v>0.005</v>
      </c>
      <c r="F24" s="9">
        <f>C24*E24</f>
        <v/>
      </c>
      <c r="G24" s="48">
        <f>IF(C19&gt;0,F24/C19,0)</f>
        <v/>
      </c>
    </row>
    <row r="25" ht="18" customHeight="1">
      <c r="B25" s="12" t="inlineStr">
        <is>
          <t>Aglio</t>
        </is>
      </c>
      <c r="C25" s="45" t="n">
        <v>5</v>
      </c>
      <c r="D25" s="46" t="inlineStr">
        <is>
          <t>g</t>
        </is>
      </c>
      <c r="E25" s="47" t="n">
        <v>0.003</v>
      </c>
      <c r="F25" s="9">
        <f>C25*E25</f>
        <v/>
      </c>
      <c r="G25" s="48">
        <f>IF(C19&gt;0,F25/C19,0)</f>
        <v/>
      </c>
    </row>
    <row r="26" ht="18" customHeight="1">
      <c r="B26" s="6" t="inlineStr">
        <is>
          <t>Sale Grosso</t>
        </is>
      </c>
      <c r="C26" s="45" t="n">
        <v>8</v>
      </c>
      <c r="D26" s="46" t="inlineStr">
        <is>
          <t>g</t>
        </is>
      </c>
      <c r="E26" s="47" t="n">
        <v>0.0008</v>
      </c>
      <c r="F26" s="9">
        <f>C26*E26</f>
        <v/>
      </c>
      <c r="G26" s="48">
        <f>IF(C19&gt;0,F26/C19,0)</f>
        <v/>
      </c>
    </row>
    <row r="27" ht="18" customHeight="1">
      <c r="B27" s="12" t="inlineStr">
        <is>
          <t>Pepe</t>
        </is>
      </c>
      <c r="C27" s="45" t="n">
        <v>2</v>
      </c>
      <c r="D27" s="46" t="inlineStr">
        <is>
          <t>g</t>
        </is>
      </c>
      <c r="E27" s="47" t="n">
        <v>0.015</v>
      </c>
      <c r="F27" s="9">
        <f>C27*E27</f>
        <v/>
      </c>
      <c r="G27" s="48">
        <f>IF(C19&gt;0,F27/C19,0)</f>
        <v/>
      </c>
    </row>
    <row r="28" ht="18" customHeight="1">
      <c r="B28" s="49" t="inlineStr">
        <is>
          <t>COSTO TOTALE RICETTA</t>
        </is>
      </c>
      <c r="C28" s="14" t="n"/>
      <c r="D28" s="14" t="n"/>
      <c r="E28" s="14" t="n"/>
      <c r="F28" s="15">
        <f>SUM(F22:F27)</f>
        <v/>
      </c>
      <c r="G28" s="14" t="n"/>
    </row>
    <row r="29" ht="18" customHeight="1">
      <c r="B29" s="50" t="inlineStr">
        <is>
          <t>FOOD COST % RICETTA</t>
        </is>
      </c>
      <c r="F29" s="51">
        <f>IF(C19&gt;0,F28/C19,0)</f>
        <v/>
      </c>
      <c r="G29" s="11">
        <f>IF(F29&lt;0.28,"✅ Ottimo",IF(F29&lt;0.35,"⚠️ OK","❌ Alto"))</f>
        <v/>
      </c>
    </row>
    <row r="30" ht="18" customHeight="1"/>
    <row r="31" ht="18" customHeight="1">
      <c r="B31" s="43" t="inlineStr">
        <is>
          <t>📋 RICETTA: TIRAMISÙ CLASSICO</t>
        </is>
      </c>
    </row>
    <row r="32" ht="18" customHeight="1">
      <c r="B32" s="20" t="inlineStr">
        <is>
          <t>Prezzo di Vendita:</t>
        </is>
      </c>
      <c r="C32" s="7" t="n">
        <v>8</v>
      </c>
      <c r="D32" s="44" t="n"/>
      <c r="E32" s="44" t="n"/>
      <c r="F32" s="44" t="n"/>
      <c r="G32" s="44" t="n"/>
    </row>
    <row r="33" ht="18" customHeight="1">
      <c r="B33" s="20" t="inlineStr">
        <is>
          <t>Porzioni per Prep.:</t>
        </is>
      </c>
      <c r="C33" s="8" t="n">
        <v>1</v>
      </c>
      <c r="D33" s="44" t="n"/>
      <c r="E33" s="44" t="n"/>
      <c r="F33" s="44" t="n"/>
      <c r="G33" s="44" t="n"/>
    </row>
    <row r="34" ht="18" customHeight="1">
      <c r="B34" s="26" t="inlineStr">
        <is>
          <t>INGREDIENTE</t>
        </is>
      </c>
      <c r="C34" s="26" t="inlineStr">
        <is>
          <t>Quantità</t>
        </is>
      </c>
      <c r="D34" s="26" t="inlineStr">
        <is>
          <t>U.M.</t>
        </is>
      </c>
      <c r="E34" s="26" t="inlineStr">
        <is>
          <t>Costo Unit. (€)</t>
        </is>
      </c>
      <c r="F34" s="26" t="inlineStr">
        <is>
          <t>Costo Totale (€)</t>
        </is>
      </c>
      <c r="G34" s="26" t="inlineStr">
        <is>
          <t>% sul Piatto</t>
        </is>
      </c>
    </row>
    <row r="35" ht="18" customHeight="1">
      <c r="B35" s="6" t="inlineStr">
        <is>
          <t>Mascarpone</t>
        </is>
      </c>
      <c r="C35" s="45" t="n">
        <v>80</v>
      </c>
      <c r="D35" s="46" t="inlineStr">
        <is>
          <t>g</t>
        </is>
      </c>
      <c r="E35" s="47" t="n">
        <v>0.012</v>
      </c>
      <c r="F35" s="9">
        <f>C35*E35</f>
        <v/>
      </c>
      <c r="G35" s="48">
        <f>IF(C32&gt;0,F35/C32,0)</f>
        <v/>
      </c>
    </row>
    <row r="36" ht="18" customHeight="1">
      <c r="B36" s="12" t="inlineStr">
        <is>
          <t>Savoiardi</t>
        </is>
      </c>
      <c r="C36" s="45" t="n">
        <v>40</v>
      </c>
      <c r="D36" s="46" t="inlineStr">
        <is>
          <t>g</t>
        </is>
      </c>
      <c r="E36" s="47" t="n">
        <v>0.008999999999999999</v>
      </c>
      <c r="F36" s="9">
        <f>C36*E36</f>
        <v/>
      </c>
      <c r="G36" s="48">
        <f>IF(C32&gt;0,F36/C32,0)</f>
        <v/>
      </c>
    </row>
    <row r="37" ht="18" customHeight="1">
      <c r="B37" s="6" t="inlineStr">
        <is>
          <t>Uova</t>
        </is>
      </c>
      <c r="C37" s="45" t="n">
        <v>1</v>
      </c>
      <c r="D37" s="46" t="inlineStr">
        <is>
          <t>pz</t>
        </is>
      </c>
      <c r="E37" s="47" t="n">
        <v>0.25</v>
      </c>
      <c r="F37" s="9">
        <f>C37*E37</f>
        <v/>
      </c>
      <c r="G37" s="48">
        <f>IF(C32&gt;0,F37/C32,0)</f>
        <v/>
      </c>
    </row>
    <row r="38" ht="18" customHeight="1">
      <c r="B38" s="12" t="inlineStr">
        <is>
          <t>Zucchero</t>
        </is>
      </c>
      <c r="C38" s="45" t="n">
        <v>20</v>
      </c>
      <c r="D38" s="46" t="inlineStr">
        <is>
          <t>g</t>
        </is>
      </c>
      <c r="E38" s="47" t="n">
        <v>0.0015</v>
      </c>
      <c r="F38" s="9">
        <f>C38*E38</f>
        <v/>
      </c>
      <c r="G38" s="48">
        <f>IF(C32&gt;0,F38/C32,0)</f>
        <v/>
      </c>
    </row>
    <row r="39" ht="18" customHeight="1">
      <c r="B39" s="6" t="inlineStr">
        <is>
          <t>Caffè Espresso</t>
        </is>
      </c>
      <c r="C39" s="45" t="n">
        <v>30</v>
      </c>
      <c r="D39" s="46" t="inlineStr">
        <is>
          <t>ml</t>
        </is>
      </c>
      <c r="E39" s="47" t="n">
        <v>0.015</v>
      </c>
      <c r="F39" s="9">
        <f>C39*E39</f>
        <v/>
      </c>
      <c r="G39" s="48">
        <f>IF(C32&gt;0,F39/C32,0)</f>
        <v/>
      </c>
    </row>
    <row r="40" ht="18" customHeight="1">
      <c r="B40" s="12" t="inlineStr">
        <is>
          <t>Cacao Amaro</t>
        </is>
      </c>
      <c r="C40" s="45" t="n">
        <v>5</v>
      </c>
      <c r="D40" s="46" t="inlineStr">
        <is>
          <t>g</t>
        </is>
      </c>
      <c r="E40" s="47" t="n">
        <v>0.02</v>
      </c>
      <c r="F40" s="9">
        <f>C40*E40</f>
        <v/>
      </c>
      <c r="G40" s="48">
        <f>IF(C32&gt;0,F40/C32,0)</f>
        <v/>
      </c>
    </row>
    <row r="41" ht="18" customHeight="1">
      <c r="B41" s="49" t="inlineStr">
        <is>
          <t>COSTO TOTALE RICETTA</t>
        </is>
      </c>
      <c r="C41" s="14" t="n"/>
      <c r="D41" s="14" t="n"/>
      <c r="E41" s="14" t="n"/>
      <c r="F41" s="15">
        <f>SUM(F35:F40)</f>
        <v/>
      </c>
      <c r="G41" s="14" t="n"/>
    </row>
    <row r="42" ht="18" customHeight="1">
      <c r="B42" s="50" t="inlineStr">
        <is>
          <t>FOOD COST % RICETTA</t>
        </is>
      </c>
      <c r="F42" s="51">
        <f>IF(C32&gt;0,F41/C32,0)</f>
        <v/>
      </c>
      <c r="G42" s="11">
        <f>IF(F42&lt;0.28,"✅ Ottimo",IF(F42&lt;0.35,"⚠️ OK","❌ Alto"))</f>
        <v/>
      </c>
    </row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11">
    <mergeCell ref="B2:G2"/>
    <mergeCell ref="B3:G3"/>
    <mergeCell ref="B5:G5"/>
    <mergeCell ref="B15:E15"/>
    <mergeCell ref="B16:E16"/>
    <mergeCell ref="B18:G18"/>
    <mergeCell ref="B28:E28"/>
    <mergeCell ref="B29:E29"/>
    <mergeCell ref="B31:G31"/>
    <mergeCell ref="B41:E41"/>
    <mergeCell ref="B42:E4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4A3B8"/>
    <outlinePr summaryBelow="1" summaryRight="1"/>
    <pageSetUpPr/>
  </sheetPr>
  <dimension ref="B2:D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25" customWidth="1" min="4" max="4"/>
    <col width="3" customWidth="1" min="5" max="5"/>
  </cols>
  <sheetData>
    <row r="1" ht="18" customHeight="1"/>
    <row r="2" ht="18" customHeight="1">
      <c r="B2" s="37" t="inlineStr">
        <is>
          <t>PARAMETRI E CONFIGURAZIONE</t>
        </is>
      </c>
    </row>
    <row r="3" ht="18" customHeight="1">
      <c r="B3" s="18" t="inlineStr">
        <is>
          <t>Aggiornato al: 16/03/2026</t>
        </is>
      </c>
    </row>
    <row r="4" ht="18" customHeight="1"/>
    <row r="5" ht="18" customHeight="1">
      <c r="B5" s="25" t="inlineStr">
        <is>
          <t>SOGLIE FOOD COST</t>
        </is>
      </c>
    </row>
    <row r="6" ht="18" customHeight="1">
      <c r="B6" s="26" t="inlineStr">
        <is>
          <t>PARAMETRO</t>
        </is>
      </c>
      <c r="C6" s="26" t="inlineStr">
        <is>
          <t>VALORE</t>
        </is>
      </c>
      <c r="D6" s="26" t="inlineStr">
        <is>
          <t>DESCRIZIONE</t>
        </is>
      </c>
    </row>
    <row r="7" ht="18" customHeight="1">
      <c r="B7" s="27" t="inlineStr">
        <is>
          <t>Food Cost Ottimale (max)</t>
        </is>
      </c>
      <c r="C7" s="52" t="n">
        <v>0.28</v>
      </c>
      <c r="D7" s="53" t="inlineStr">
        <is>
          <t>&lt; 28% = ottima gestione costi</t>
        </is>
      </c>
    </row>
    <row r="8" ht="18" customHeight="1">
      <c r="B8" s="30" t="inlineStr">
        <is>
          <t>Food Cost Accettabile (max)</t>
        </is>
      </c>
      <c r="C8" s="52" t="n">
        <v>0.35</v>
      </c>
      <c r="D8" s="54" t="inlineStr">
        <is>
          <t>28-35% = margine ancora positivo</t>
        </is>
      </c>
    </row>
    <row r="9" ht="18" customHeight="1">
      <c r="B9" s="27" t="inlineStr">
        <is>
          <t>Food Cost Critico (oltre)</t>
        </is>
      </c>
      <c r="C9" s="52" t="n">
        <v>0.35</v>
      </c>
      <c r="D9" s="53" t="inlineStr">
        <is>
          <t>&gt; 35% = rivedere prezzi/fornitori</t>
        </is>
      </c>
    </row>
    <row r="10" ht="18" customHeight="1">
      <c r="B10" s="30" t="inlineStr">
        <is>
          <t>Target Mensile Food Cost %</t>
        </is>
      </c>
      <c r="C10" s="52" t="n">
        <v>0.3</v>
      </c>
      <c r="D10" s="54" t="inlineStr">
        <is>
          <t>Obiettivo di periodo</t>
        </is>
      </c>
    </row>
    <row r="11" ht="18" customHeight="1">
      <c r="B11" s="27" t="inlineStr">
        <is>
          <t>IVA Ristorazione (%)</t>
        </is>
      </c>
      <c r="C11" s="55" t="n">
        <v>0.1</v>
      </c>
      <c r="D11" s="53" t="inlineStr">
        <is>
          <t>Aliquota IVA applicabile</t>
        </is>
      </c>
    </row>
    <row r="12" ht="18" customHeight="1">
      <c r="B12" s="30" t="inlineStr">
        <is>
          <t>Costo Medio Manodopera (%)</t>
        </is>
      </c>
      <c r="C12" s="55" t="n">
        <v>0.3</v>
      </c>
      <c r="D12" s="54" t="inlineStr">
        <is>
          <t>% su ricavo (indicativo)</t>
        </is>
      </c>
    </row>
    <row r="13" ht="18" customHeight="1">
      <c r="B13" s="27" t="inlineStr">
        <is>
          <t>Costo Medio Affitto (%)</t>
        </is>
      </c>
      <c r="C13" s="55" t="n">
        <v>0.1</v>
      </c>
      <c r="D13" s="53" t="inlineStr">
        <is>
          <t>% su ricavo (indicativo)</t>
        </is>
      </c>
    </row>
    <row r="14" ht="18" customHeight="1">
      <c r="B14" s="30" t="inlineStr">
        <is>
          <t>Ricarico Minimo Consigliato</t>
        </is>
      </c>
      <c r="C14" s="56" t="n">
        <v>3</v>
      </c>
      <c r="D14" s="54" t="inlineStr">
        <is>
          <t>Moltiplicatore prezzo / costo</t>
        </is>
      </c>
    </row>
    <row r="15" ht="18" customHeight="1"/>
    <row r="16" ht="18" customHeight="1">
      <c r="B16" s="25" t="inlineStr">
        <is>
          <t>FORMULE DI RIFERIMENTO</t>
        </is>
      </c>
    </row>
    <row r="17" ht="18" customHeight="1">
      <c r="B17" s="27" t="inlineStr">
        <is>
          <t>Food Cost %</t>
        </is>
      </c>
      <c r="C17" s="6">
        <f> Costo Ingredienti / Prezzo di Vendita × 100</f>
        <v/>
      </c>
    </row>
    <row r="18" ht="18" customHeight="1">
      <c r="B18" s="30" t="inlineStr">
        <is>
          <t>Prezzo Vendita Consigliato</t>
        </is>
      </c>
      <c r="C18" s="12">
        <f> Costo Ingredienti / Food Cost Target</f>
        <v/>
      </c>
    </row>
    <row r="19" ht="18" customHeight="1">
      <c r="B19" s="27" t="inlineStr">
        <is>
          <t>Margine Lordo</t>
        </is>
      </c>
      <c r="C19" s="6">
        <f> Ricavo Totale − Costo Totale Ingredienti</f>
        <v/>
      </c>
    </row>
    <row r="20" ht="18" customHeight="1">
      <c r="B20" s="30" t="inlineStr">
        <is>
          <t>Ricarico</t>
        </is>
      </c>
      <c r="C20" s="12">
        <f> Prezzo Vendita / Costo Ingredienti</f>
        <v/>
      </c>
    </row>
    <row r="21" ht="18" customHeight="1">
      <c r="B21" s="27" t="inlineStr">
        <is>
          <t>Break Even Mensile</t>
        </is>
      </c>
      <c r="C21" s="6">
        <f> Costi Fissi / (1 − Food Cost % − Costo Lavoro %)</f>
        <v/>
      </c>
    </row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9">
    <mergeCell ref="B2:D2"/>
    <mergeCell ref="B3:D3"/>
    <mergeCell ref="B5:D5"/>
    <mergeCell ref="B16:D16"/>
    <mergeCell ref="C17:D17"/>
    <mergeCell ref="C18:D18"/>
    <mergeCell ref="C19:D19"/>
    <mergeCell ref="C20:D20"/>
    <mergeCell ref="C21:D2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64748B"/>
    <outlinePr summaryBelow="1" summaryRight="1"/>
    <pageSetUpPr/>
  </sheetPr>
  <dimension ref="B2:C3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55" customWidth="1" min="3" max="3"/>
    <col width="3" customWidth="1" min="4" max="4"/>
  </cols>
  <sheetData>
    <row r="1" ht="18" customHeight="1"/>
    <row r="2" ht="18" customHeight="1">
      <c r="B2" s="57" t="inlineStr">
        <is>
          <t>📋 GUIDA ALL'UTILIZZO — GESTIONE FOOD COST</t>
        </is>
      </c>
    </row>
    <row r="3" ht="18" customHeight="1">
      <c r="B3" s="18" t="inlineStr">
        <is>
          <t>Aggiornato al: 16/03/2026</t>
        </is>
      </c>
    </row>
    <row r="4" ht="18" customHeight="1"/>
    <row r="5" ht="22" customHeight="1">
      <c r="B5" s="43" t="inlineStr">
        <is>
          <t>STRUTTURA DELLA CARTELLA DI LAVORO</t>
        </is>
      </c>
    </row>
    <row r="6" ht="18" customHeight="1">
      <c r="B6" s="26" t="inlineStr">
        <is>
          <t>Elemento</t>
        </is>
      </c>
      <c r="C6" s="26" t="inlineStr">
        <is>
          <t>Descrizione</t>
        </is>
      </c>
    </row>
    <row r="7" ht="20" customHeight="1">
      <c r="B7" s="27" t="inlineStr">
        <is>
          <t>Food Cost Mensile</t>
        </is>
      </c>
      <c r="C7" s="6" t="inlineStr">
        <is>
          <t>Foglio principale. Inserire costo ingrediente per porzione, porzioni previste e vendute, prezzo di vendita. Tutte le percentuali e i margini si calcolano automaticamente.</t>
        </is>
      </c>
    </row>
    <row r="8" ht="20" customHeight="1">
      <c r="B8" s="30" t="inlineStr">
        <is>
          <t>Dashboard KPI</t>
        </is>
      </c>
      <c r="C8" s="12" t="inlineStr">
        <is>
          <t>Riepilogo automatico dei principali indicatori di performance. Non richiede inserimento manuale.</t>
        </is>
      </c>
    </row>
    <row r="9" ht="20" customHeight="1">
      <c r="B9" s="27" t="inlineStr">
        <is>
          <t>Grafici</t>
        </is>
      </c>
      <c r="C9" s="6" t="inlineStr">
        <is>
          <t>Visualizzazione grafica dei costi, ricavi e food cost % per categoria. Si aggiorna automaticamente.</t>
        </is>
      </c>
    </row>
    <row r="10" ht="20" customHeight="1">
      <c r="B10" s="30" t="inlineStr">
        <is>
          <t>Storico Mensile</t>
        </is>
      </c>
      <c r="C10" s="12" t="inlineStr">
        <is>
          <t>Inserire manualmente i dati dei mesi precedenti. Il mese corrente si aggiorna automaticamente dal foglio principale.</t>
        </is>
      </c>
    </row>
    <row r="11" ht="20" customHeight="1">
      <c r="B11" s="27" t="inlineStr">
        <is>
          <t>Schede Ricette</t>
        </is>
      </c>
      <c r="C11" s="6" t="inlineStr">
        <is>
          <t>Analisi del costo per singola ricetta. Inserire ingredienti, quantità e costo unitario per calcolare il food cost della singola preparazione.</t>
        </is>
      </c>
    </row>
    <row r="12" ht="20" customHeight="1">
      <c r="B12" s="30" t="inlineStr">
        <is>
          <t>Parametri</t>
        </is>
      </c>
      <c r="C12" s="12" t="inlineStr">
        <is>
          <t>Configurare le soglie di food cost e i parametri aziendali. Modificare il 'Target Mensile Food Cost %' per adattarlo alla propria struttura.</t>
        </is>
      </c>
    </row>
    <row r="13" ht="18" customHeight="1"/>
    <row r="14" ht="22" customHeight="1">
      <c r="B14" s="43" t="inlineStr">
        <is>
          <t>COME USARE IL FOGLIO FOOD COST MENSILE</t>
        </is>
      </c>
    </row>
    <row r="15" ht="18" customHeight="1">
      <c r="B15" s="26" t="inlineStr">
        <is>
          <t>Elemento</t>
        </is>
      </c>
      <c r="C15" s="26" t="inlineStr">
        <is>
          <t>Descrizione</t>
        </is>
      </c>
    </row>
    <row r="16" ht="20" customHeight="1">
      <c r="B16" s="27" t="inlineStr">
        <is>
          <t>Celle gialle (input)</t>
        </is>
      </c>
      <c r="C16" s="6" t="inlineStr">
        <is>
          <t>Inserire i dati nelle celle con sfondo giallo: costo ingrediente (€/porzione), porzioni previste, porzioni vendute, prezzo di vendita.</t>
        </is>
      </c>
    </row>
    <row r="17" ht="20" customHeight="1">
      <c r="B17" s="30" t="inlineStr">
        <is>
          <t>Celle grigio chiaro (calcolo)</t>
        </is>
      </c>
      <c r="C17" s="12" t="inlineStr">
        <is>
          <t>Le celle grigie contengono formule automatiche. Non modificarle.</t>
        </is>
      </c>
    </row>
    <row r="18" ht="20" customHeight="1">
      <c r="B18" s="27" t="inlineStr">
        <is>
          <t>Colonna 'Food Cost %'</t>
        </is>
      </c>
      <c r="C18" s="6" t="inlineStr">
        <is>
          <t>Si calcola automaticamente: Costo Ingrediente / Prezzo Vendita. Verde &lt; 28%, Giallo 28-35%, Rosso &gt; 35%.</t>
        </is>
      </c>
    </row>
    <row r="19" ht="20" customHeight="1">
      <c r="B19" s="30" t="inlineStr">
        <is>
          <t>Colonna 'Stato'</t>
        </is>
      </c>
      <c r="C19" s="12" t="inlineStr">
        <is>
          <t>Valutazione automatica: ✅ Ottimo (&lt; 28%), ⚠️ Accettabile (28-35%), ❌ Critico (&gt; 35%).</t>
        </is>
      </c>
    </row>
    <row r="20" ht="20" customHeight="1">
      <c r="B20" s="27" t="inlineStr">
        <is>
          <t>Aggiornamento dati</t>
        </is>
      </c>
      <c r="C20" s="6" t="inlineStr">
        <is>
          <t>Per aggiungere nuovi piatti, inserire una riga sopra il totale e copiare il formato delle righe esistenti.</t>
        </is>
      </c>
    </row>
    <row r="21" ht="18" customHeight="1"/>
    <row r="22" ht="22" customHeight="1">
      <c r="B22" s="43" t="inlineStr">
        <is>
          <t>INTERPRETAZIONE DEL FOOD COST %</t>
        </is>
      </c>
    </row>
    <row r="23" ht="18" customHeight="1">
      <c r="B23" s="26" t="inlineStr">
        <is>
          <t>Elemento</t>
        </is>
      </c>
      <c r="C23" s="26" t="inlineStr">
        <is>
          <t>Descrizione</t>
        </is>
      </c>
    </row>
    <row r="24" ht="20" customHeight="1">
      <c r="B24" s="27" t="inlineStr">
        <is>
          <t>&lt; 25%</t>
        </is>
      </c>
      <c r="C24" s="6" t="inlineStr">
        <is>
          <t>Eccellente — margini molto elevati. Verificare la qualità degli ingredienti.</t>
        </is>
      </c>
    </row>
    <row r="25" ht="20" customHeight="1">
      <c r="B25" s="30" t="inlineStr">
        <is>
          <t>25% - 30%</t>
        </is>
      </c>
      <c r="C25" s="12" t="inlineStr">
        <is>
          <t>Ottimale — standard di ristorazione di qualità.</t>
        </is>
      </c>
    </row>
    <row r="26" ht="20" customHeight="1">
      <c r="B26" s="27" t="inlineStr">
        <is>
          <t>30% - 35%</t>
        </is>
      </c>
      <c r="C26" s="6" t="inlineStr">
        <is>
          <t>Accettabile — monitorare e cercare ottimizzazioni.</t>
        </is>
      </c>
    </row>
    <row r="27" ht="20" customHeight="1">
      <c r="B27" s="30" t="inlineStr">
        <is>
          <t>35% - 40%</t>
        </is>
      </c>
      <c r="C27" s="12" t="inlineStr">
        <is>
          <t>Attenzione — rivedere i prezzi di vendita o i fornitori.</t>
        </is>
      </c>
    </row>
    <row r="28" ht="20" customHeight="1">
      <c r="B28" s="27" t="inlineStr">
        <is>
          <t>&gt; 40%</t>
        </is>
      </c>
      <c r="C28" s="6" t="inlineStr">
        <is>
          <t>Critico — intervento urgente richiesto.</t>
        </is>
      </c>
    </row>
    <row r="29" ht="18" customHeight="1"/>
    <row r="30" ht="22" customHeight="1">
      <c r="B30" s="43" t="inlineStr">
        <is>
          <t>BEST PRACTICE RISTORAZIONE</t>
        </is>
      </c>
    </row>
    <row r="31" ht="18" customHeight="1">
      <c r="B31" s="26" t="inlineStr">
        <is>
          <t>Elemento</t>
        </is>
      </c>
      <c r="C31" s="26" t="inlineStr">
        <is>
          <t>Descrizione</t>
        </is>
      </c>
    </row>
    <row r="32" ht="20" customHeight="1">
      <c r="B32" s="27" t="inlineStr">
        <is>
          <t>Aggiornamento settimanale</t>
        </is>
      </c>
      <c r="C32" s="6" t="inlineStr">
        <is>
          <t>Rivedere i costi degli ingredienti almeno ogni settimana, specialmente per prodotti freschi.</t>
        </is>
      </c>
    </row>
    <row r="33" ht="20" customHeight="1">
      <c r="B33" s="30" t="inlineStr">
        <is>
          <t>Controllo sprechi</t>
        </is>
      </c>
      <c r="C33" s="12" t="inlineStr">
        <is>
          <t>Il food cost include anche gli sprechi. Monitorare le porzioni non vendute.</t>
        </is>
      </c>
    </row>
    <row r="34" ht="20" customHeight="1">
      <c r="B34" s="27" t="inlineStr">
        <is>
          <t>Analisi per categoria</t>
        </is>
      </c>
      <c r="C34" s="6" t="inlineStr">
        <is>
          <t>Bilanciare i piatti ad alto food cost (carni pregiate) con quelli a basso food cost (pasta, verdure).</t>
        </is>
      </c>
    </row>
    <row r="35" ht="20" customHeight="1">
      <c r="B35" s="30" t="inlineStr">
        <is>
          <t>Stagionalità</t>
        </is>
      </c>
      <c r="C35" s="12" t="inlineStr">
        <is>
          <t>Adattare il menu alla stagionalità per mantenere basso il food cost.</t>
        </is>
      </c>
    </row>
    <row r="36" ht="20" customHeight="1">
      <c r="B36" s="27" t="inlineStr">
        <is>
          <t>Rinegoziazione forniture</t>
        </is>
      </c>
      <c r="C36" s="6" t="inlineStr">
        <is>
          <t>Verificare periodicamente i prezzi con i fornitori e richiedere sconti per volumi.</t>
        </is>
      </c>
    </row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6">
    <mergeCell ref="B2:C2"/>
    <mergeCell ref="B3:C3"/>
    <mergeCell ref="B5:C5"/>
    <mergeCell ref="B14:C14"/>
    <mergeCell ref="B22:C22"/>
    <mergeCell ref="B30:C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2026-03-16T13:03:34Z</dcterms:created>
  <dcterms:modified xmlns:dcterms="http://purl.org/dc/terms/" xmlns:xsi="http://www.w3.org/2001/XMLSchema-instance" xsi:type="dcterms:W3CDTF">2026-03-16T13:03:34Z</dcterms:modified>
</cp:coreProperties>
</file>