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alcolatore" sheetId="1" state="visible" r:id="rId1"/>
    <sheet xmlns:r="http://schemas.openxmlformats.org/officeDocument/2006/relationships" name="Aliquote e Tipologie" sheetId="2" state="visible" r:id="rId2"/>
    <sheet xmlns:r="http://schemas.openxmlformats.org/officeDocument/2006/relationships" name="Registro Fatture" sheetId="3" state="visible" r:id="rId3"/>
    <sheet xmlns:r="http://schemas.openxmlformats.org/officeDocument/2006/relationships" name="Simulatore Comparativo" sheetId="4" state="visible" r:id="rId4"/>
    <sheet xmlns:r="http://schemas.openxmlformats.org/officeDocument/2006/relationships" name="Scadenzario F24" sheetId="5" state="visible" r:id="rId5"/>
    <sheet xmlns:r="http://schemas.openxmlformats.org/officeDocument/2006/relationships" name="Certificazione Ritenute" sheetId="6" state="visible" r:id="rId6"/>
    <sheet xmlns:r="http://schemas.openxmlformats.org/officeDocument/2006/relationships" name="Istruzioni" sheetId="7" state="visible" r:id="rId7"/>
  </sheets>
  <definedNames>
    <definedName name="_xlnm.Print_Titles" localSheetId="2">'Registro Fatture'!1:5</definedName>
  </definedNames>
  <calcPr calcId="124519" fullCalcOnLoad="1"/>
</workbook>
</file>

<file path=xl/styles.xml><?xml version="1.0" encoding="utf-8"?>
<styleSheet xmlns="http://schemas.openxmlformats.org/spreadsheetml/2006/main">
  <numFmts count="2">
    <numFmt numFmtId="164" formatCode="#,##0.00 €"/>
    <numFmt numFmtId="165" formatCode="0.00&quot;%&quot;"/>
  </numFmts>
  <fonts count="13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55555"/>
      <sz val="9"/>
    </font>
    <font>
      <name val="Calibri"/>
      <b val="1"/>
      <color rgb="00FFFFFF"/>
      <sz val="10"/>
    </font>
    <font>
      <name val="Calibri"/>
      <b val="1"/>
      <color rgb="00FFFFFF"/>
      <sz val="11"/>
    </font>
    <font>
      <name val="Calibri"/>
      <b val="1"/>
      <sz val="10"/>
    </font>
    <font>
      <name val="Calibri"/>
      <sz val="10"/>
    </font>
    <font>
      <name val="Calibri"/>
      <b val="1"/>
      <color rgb="000F766E"/>
      <sz val="11"/>
    </font>
    <font>
      <name val="Calibri"/>
      <b val="1"/>
      <color rgb="000F766E"/>
      <sz val="12"/>
    </font>
    <font>
      <name val="Calibri"/>
      <b val="1"/>
      <color rgb="00FFFFFF"/>
      <sz val="12"/>
    </font>
    <font>
      <name val="Calibri"/>
      <b val="1"/>
      <color rgb="00FFFFFF"/>
      <sz val="13"/>
    </font>
    <font>
      <name val="Calibri"/>
      <i val="1"/>
      <color rgb="00555555"/>
      <sz val="9"/>
    </font>
    <font>
      <name val="Calibri"/>
      <b val="1"/>
      <color rgb="000F766E"/>
      <sz val="10"/>
    </font>
  </fonts>
  <fills count="9">
    <fill>
      <patternFill/>
    </fill>
    <fill>
      <patternFill patternType="gray125"/>
    </fill>
    <fill>
      <patternFill patternType="solid">
        <fgColor rgb="000F766E"/>
      </patternFill>
    </fill>
    <fill>
      <patternFill patternType="solid">
        <fgColor rgb="0014B8A6"/>
      </patternFill>
    </fill>
    <fill>
      <patternFill patternType="solid">
        <fgColor rgb="00F0FDFA"/>
      </patternFill>
    </fill>
    <fill>
      <patternFill patternType="solid">
        <fgColor rgb="00FFFBEB"/>
      </patternFill>
    </fill>
    <fill>
      <patternFill patternType="solid">
        <fgColor rgb="00FFFFFF"/>
      </patternFill>
    </fill>
    <fill>
      <patternFill patternType="solid">
        <fgColor rgb="00CCFBF1"/>
      </patternFill>
    </fill>
    <fill>
      <patternFill patternType="solid">
        <fgColor rgb="00FEF9C3"/>
      </patternFill>
    </fill>
  </fills>
  <borders count="13">
    <border>
      <left/>
      <right/>
      <top/>
      <bottom/>
      <diagonal/>
    </border>
    <border>
      <left style="thin">
        <color rgb="00B2D8D8"/>
      </left>
      <right style="thin">
        <color rgb="00B2D8D8"/>
      </right>
      <top style="thin">
        <color rgb="00B2D8D8"/>
      </top>
      <bottom style="thin">
        <color rgb="00B2D8D8"/>
      </bottom>
    </border>
    <border>
      <left/>
      <right/>
      <top style="thin">
        <color rgb="00B2D8D8"/>
      </top>
      <bottom/>
      <diagonal/>
    </border>
    <border>
      <left/>
      <right style="thin">
        <color rgb="00B2D8D8"/>
      </right>
      <top style="thin">
        <color rgb="00B2D8D8"/>
      </top>
      <bottom/>
      <diagonal/>
    </border>
    <border>
      <left/>
      <right/>
      <top style="thin">
        <color rgb="00B2D8D8"/>
      </top>
      <bottom style="thin">
        <color rgb="00B2D8D8"/>
      </bottom>
      <diagonal/>
    </border>
    <border>
      <left/>
      <right style="thin">
        <color rgb="00B2D8D8"/>
      </right>
      <top style="thin">
        <color rgb="00B2D8D8"/>
      </top>
      <bottom style="thin">
        <color rgb="00B2D8D8"/>
      </bottom>
      <diagonal/>
    </border>
    <border>
      <left style="medium">
        <color rgb="000F766E"/>
      </left>
      <right style="medium">
        <color rgb="000F766E"/>
      </right>
      <top style="medium">
        <color rgb="000F766E"/>
      </top>
      <bottom style="medium">
        <color rgb="000F766E"/>
      </bottom>
    </border>
    <border>
      <left style="medium">
        <color rgb="00EAB308"/>
      </left>
      <right style="thin">
        <color rgb="00B2D8D8"/>
      </right>
      <top style="thin">
        <color rgb="00B2D8D8"/>
      </top>
      <bottom style="thin">
        <color rgb="00B2D8D8"/>
      </bottom>
    </border>
    <border>
      <left style="thin">
        <color rgb="00B2D8D8"/>
      </left>
      <right style="thin">
        <color rgb="00B2D8D8"/>
      </right>
      <top style="thin">
        <color rgb="00B2D8D8"/>
      </top>
      <bottom style="medium">
        <color rgb="00FFFFFF"/>
      </bottom>
    </border>
    <border>
      <left/>
      <right/>
      <top style="medium">
        <color rgb="000F766E"/>
      </top>
      <bottom/>
      <diagonal/>
    </border>
    <border>
      <left/>
      <right style="medium">
        <color rgb="000F766E"/>
      </right>
      <top style="medium">
        <color rgb="000F766E"/>
      </top>
      <bottom/>
      <diagonal/>
    </border>
    <border>
      <left/>
      <right/>
      <top style="medium">
        <color rgb="000F766E"/>
      </top>
      <bottom style="medium">
        <color rgb="000F766E"/>
      </bottom>
      <diagonal/>
    </border>
    <border>
      <left/>
      <right style="medium">
        <color rgb="000F766E"/>
      </right>
      <top style="medium">
        <color rgb="000F766E"/>
      </top>
      <bottom style="medium">
        <color rgb="000F766E"/>
      </bottom>
      <diagonal/>
    </border>
  </borders>
  <cellStyleXfs count="1">
    <xf numFmtId="0" fontId="0" fillId="0" borderId="0"/>
  </cellStyleXfs>
  <cellXfs count="51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2" borderId="0" applyAlignment="1" pivotButton="0" quotePrefix="0" xfId="0">
      <alignment horizontal="right" vertical="center"/>
    </xf>
    <xf numFmtId="0" fontId="3" fillId="3" borderId="0" applyAlignment="1" pivotButton="0" quotePrefix="0" xfId="0">
      <alignment horizontal="center" vertical="center" wrapText="1"/>
    </xf>
    <xf numFmtId="0" fontId="4" fillId="2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left" vertical="center" wrapText="1"/>
    </xf>
    <xf numFmtId="0" fontId="6" fillId="5" borderId="1" applyAlignment="1" pivotButton="0" quotePrefix="0" xfId="0">
      <alignment horizontal="center" vertical="center" wrapText="1"/>
    </xf>
    <xf numFmtId="0" fontId="2" fillId="4" borderId="1" applyAlignment="1" pivotButton="0" quotePrefix="0" xfId="0">
      <alignment horizontal="left" vertical="center" wrapText="1"/>
    </xf>
    <xf numFmtId="0" fontId="0" fillId="0" borderId="4" pivotButton="0" quotePrefix="0" xfId="0"/>
    <xf numFmtId="0" fontId="0" fillId="0" borderId="5" pivotButton="0" quotePrefix="0" xfId="0"/>
    <xf numFmtId="165" fontId="6" fillId="5" borderId="1" applyAlignment="1" pivotButton="0" quotePrefix="0" xfId="0">
      <alignment horizontal="center" vertical="center" wrapText="1"/>
    </xf>
    <xf numFmtId="164" fontId="6" fillId="5" borderId="1" applyAlignment="1" pivotButton="0" quotePrefix="0" xfId="0">
      <alignment horizontal="right" vertical="center"/>
    </xf>
    <xf numFmtId="0" fontId="2" fillId="4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left" vertical="center" wrapText="1"/>
    </xf>
    <xf numFmtId="164" fontId="5" fillId="7" borderId="1" applyAlignment="1" pivotButton="0" quotePrefix="0" xfId="0">
      <alignment horizontal="right" vertical="center"/>
    </xf>
    <xf numFmtId="0" fontId="2" fillId="6" borderId="1" applyAlignment="1" pivotButton="0" quotePrefix="0" xfId="0">
      <alignment horizontal="center" vertical="center" wrapText="1"/>
    </xf>
    <xf numFmtId="0" fontId="2" fillId="6" borderId="1" applyAlignment="1" pivotButton="0" quotePrefix="0" xfId="0">
      <alignment horizontal="left" vertical="center" wrapText="1"/>
    </xf>
    <xf numFmtId="164" fontId="5" fillId="4" borderId="1" applyAlignment="1" pivotButton="0" quotePrefix="0" xfId="0">
      <alignment horizontal="right" vertical="center"/>
    </xf>
    <xf numFmtId="0" fontId="0" fillId="4" borderId="1" pivotButton="0" quotePrefix="0" xfId="0"/>
    <xf numFmtId="164" fontId="5" fillId="6" borderId="1" applyAlignment="1" pivotButton="0" quotePrefix="0" xfId="0">
      <alignment horizontal="right" vertical="center"/>
    </xf>
    <xf numFmtId="0" fontId="0" fillId="6" borderId="1" pivotButton="0" quotePrefix="0" xfId="0"/>
    <xf numFmtId="0" fontId="9" fillId="2" borderId="6" applyAlignment="1" pivotButton="0" quotePrefix="0" xfId="0">
      <alignment horizontal="left" vertical="center" wrapText="1"/>
    </xf>
    <xf numFmtId="164" fontId="10" fillId="2" borderId="6" applyAlignment="1" pivotButton="0" quotePrefix="0" xfId="0">
      <alignment horizontal="right" vertical="center"/>
    </xf>
    <xf numFmtId="0" fontId="0" fillId="2" borderId="1" pivotButton="0" quotePrefix="0" xfId="0"/>
    <xf numFmtId="0" fontId="11" fillId="8" borderId="7" applyAlignment="1" pivotButton="0" quotePrefix="0" xfId="0">
      <alignment horizontal="left" vertical="center" wrapText="1"/>
    </xf>
    <xf numFmtId="0" fontId="6" fillId="4" borderId="1" applyAlignment="1" pivotButton="0" quotePrefix="0" xfId="0">
      <alignment horizontal="left" vertical="center" wrapText="1"/>
    </xf>
    <xf numFmtId="0" fontId="12" fillId="4" borderId="1" applyAlignment="1" pivotButton="0" quotePrefix="0" xfId="0">
      <alignment horizontal="center" vertical="center" wrapText="1"/>
    </xf>
    <xf numFmtId="0" fontId="6" fillId="6" borderId="1" applyAlignment="1" pivotButton="0" quotePrefix="0" xfId="0">
      <alignment horizontal="left" vertical="center" wrapText="1"/>
    </xf>
    <xf numFmtId="0" fontId="12" fillId="6" borderId="1" applyAlignment="1" pivotButton="0" quotePrefix="0" xfId="0">
      <alignment horizontal="center" vertical="center" wrapText="1"/>
    </xf>
    <xf numFmtId="0" fontId="3" fillId="3" borderId="1" applyAlignment="1" pivotButton="0" quotePrefix="0" xfId="0">
      <alignment horizontal="left" vertical="center" wrapText="1"/>
    </xf>
    <xf numFmtId="164" fontId="12" fillId="7" borderId="6" applyAlignment="1" pivotButton="0" quotePrefix="0" xfId="0">
      <alignment horizontal="right" vertical="center"/>
    </xf>
    <xf numFmtId="0" fontId="4" fillId="2" borderId="8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center" vertical="center" wrapText="1"/>
    </xf>
    <xf numFmtId="164" fontId="6" fillId="4" borderId="1" applyAlignment="1" pivotButton="0" quotePrefix="0" xfId="0">
      <alignment horizontal="right" vertical="center"/>
    </xf>
    <xf numFmtId="0" fontId="5" fillId="6" borderId="1" applyAlignment="1" pivotButton="0" quotePrefix="0" xfId="0">
      <alignment horizontal="center" vertical="center" wrapText="1"/>
    </xf>
    <xf numFmtId="164" fontId="6" fillId="6" borderId="1" applyAlignment="1" pivotButton="0" quotePrefix="0" xfId="0">
      <alignment horizontal="right" vertical="center"/>
    </xf>
    <xf numFmtId="0" fontId="6" fillId="5" borderId="1" applyAlignment="1" pivotButton="0" quotePrefix="0" xfId="0">
      <alignment horizontal="left" vertical="center" wrapText="1"/>
    </xf>
    <xf numFmtId="164" fontId="8" fillId="5" borderId="6" applyAlignment="1" pivotButton="0" quotePrefix="0" xfId="0">
      <alignment horizontal="center" vertical="center" wrapText="1"/>
    </xf>
    <xf numFmtId="0" fontId="0" fillId="0" borderId="11" pivotButton="0" quotePrefix="0" xfId="0"/>
    <xf numFmtId="0" fontId="0" fillId="0" borderId="12" pivotButton="0" quotePrefix="0" xfId="0"/>
    <xf numFmtId="165" fontId="6" fillId="4" borderId="1" applyAlignment="1" pivotButton="0" quotePrefix="0" xfId="0">
      <alignment horizontal="center" vertical="center" wrapText="1"/>
    </xf>
    <xf numFmtId="164" fontId="12" fillId="4" borderId="1" applyAlignment="1" pivotButton="0" quotePrefix="0" xfId="0">
      <alignment horizontal="right" vertical="center"/>
    </xf>
    <xf numFmtId="165" fontId="6" fillId="6" borderId="1" applyAlignment="1" pivotButton="0" quotePrefix="0" xfId="0">
      <alignment horizontal="center" vertical="center" wrapText="1"/>
    </xf>
    <xf numFmtId="164" fontId="12" fillId="6" borderId="1" applyAlignment="1" pivotButton="0" quotePrefix="0" xfId="0">
      <alignment horizontal="right" vertical="center"/>
    </xf>
    <xf numFmtId="0" fontId="6" fillId="4" borderId="1" applyAlignment="1" pivotButton="0" quotePrefix="0" xfId="0">
      <alignment horizontal="center" vertical="center" wrapText="1"/>
    </xf>
    <xf numFmtId="0" fontId="6" fillId="6" borderId="1" applyAlignment="1" pivotButton="0" quotePrefix="0" xfId="0">
      <alignment horizontal="center" vertical="center" wrapText="1"/>
    </xf>
    <xf numFmtId="0" fontId="3" fillId="2" borderId="6" applyAlignment="1" pivotButton="0" quotePrefix="0" xfId="0">
      <alignment horizontal="left" vertical="center" wrapText="1"/>
    </xf>
    <xf numFmtId="164" fontId="7" fillId="7" borderId="6" applyAlignment="1" pivotButton="0" quotePrefix="0" xfId="0">
      <alignment horizontal="right" vertical="center"/>
    </xf>
    <xf numFmtId="0" fontId="6" fillId="5" borderId="6" applyAlignment="1" pivotButton="0" quotePrefix="0" xfId="0">
      <alignment horizontal="left" vertical="center" wrapText="1"/>
    </xf>
    <xf numFmtId="0" fontId="5" fillId="2" borderId="1" applyAlignment="1" pivotButton="0" quotePrefix="0" xfId="0">
      <alignment horizontal="left" vertical="center" wrapText="1"/>
    </xf>
    <xf numFmtId="0" fontId="4" fillId="2" borderId="1" applyAlignment="1" pivotButton="0" quotePrefix="0" xfId="0">
      <alignment horizontal="left" vertical="center" wrapText="1"/>
    </xf>
  </cellXfs>
  <cellStyles count="1">
    <cellStyle name="Normal" xfId="0" builtinId="0" hidden="0"/>
  </cellStyles>
  <dxfs count="3">
    <dxf>
      <font>
        <name val="Calibri"/>
        <b val="1"/>
        <color rgb="0022C55E"/>
        <sz val="10"/>
      </font>
      <fill>
        <patternFill patternType="solid">
          <fgColor rgb="00DCFCE7"/>
        </patternFill>
      </fill>
    </dxf>
    <dxf>
      <font>
        <name val="Calibri"/>
        <b val="1"/>
        <color rgb="00DC2626"/>
        <sz val="10"/>
      </font>
      <fill>
        <patternFill patternType="solid">
          <fgColor rgb="00FEE2E2"/>
        </patternFill>
      </fill>
    </dxf>
    <dxf>
      <font>
        <name val="Calibri"/>
        <b val="1"/>
        <color rgb="00EAB308"/>
        <sz val="10"/>
      </font>
      <fill>
        <patternFill patternType="solid">
          <fgColor rgb="00FEF9C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styles" Target="styles.xml" Id="rId8"/><Relationship Type="http://schemas.openxmlformats.org/officeDocument/2006/relationships/theme" Target="theme/theme1.xml" Id="rId9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Confronto Netto vs Ritenuta per Tipologia</a:t>
            </a:r>
          </a:p>
        </rich>
      </tx>
    </title>
    <plotArea>
      <barChart>
        <barDir val="bar"/>
        <grouping val="stacked"/>
        <ser>
          <idx val="0"/>
          <order val="0"/>
          <tx>
            <strRef>
              <f>'Simulatore Comparativo'!E7</f>
            </strRef>
          </tx>
          <spPr>
            <a:solidFill xmlns:a="http://schemas.openxmlformats.org/drawingml/2006/main">
              <a:srgbClr val="DC2626"/>
            </a:solidFill>
            <a:ln xmlns:a="http://schemas.openxmlformats.org/drawingml/2006/main">
              <a:prstDash val="solid"/>
            </a:ln>
          </spPr>
          <cat>
            <numRef>
              <f>'Simulatore Comparativo'!$B$8:$B$17</f>
            </numRef>
          </cat>
          <val>
            <numRef>
              <f>'Simulatore Comparativo'!$E$8:$E$17</f>
            </numRef>
          </val>
        </ser>
        <ser>
          <idx val="1"/>
          <order val="1"/>
          <tx>
            <strRef>
              <f>'Simulatore Comparativo'!F7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'Simulatore Comparativo'!$B$8:$B$17</f>
            </numRef>
          </cat>
          <val>
            <numRef>
              <f>'Simulatore Comparativo'!$F$8:$F$17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Tipologia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1</col>
      <colOff>0</colOff>
      <row>20</row>
      <rowOff>0</rowOff>
    </from>
    <ext cx="7920000" cy="50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B1:F24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22" customWidth="1" min="3" max="3"/>
    <col width="22" customWidth="1" min="4" max="4"/>
    <col width="22" customWidth="1" min="5" max="5"/>
    <col width="22" customWidth="1" min="6" max="6"/>
    <col width="3" customWidth="1" min="7" max="7"/>
  </cols>
  <sheetData>
    <row r="1" ht="50" customHeight="1">
      <c r="B1" s="1" t="inlineStr">
        <is>
          <t>CALCOLATORE RITENUTA D'ACCONTO</t>
        </is>
      </c>
    </row>
    <row r="2" ht="18" customHeight="1">
      <c r="B2" s="2" t="inlineStr">
        <is>
          <t>Aggiornato al: 16/03/2026</t>
        </is>
      </c>
    </row>
    <row r="3" ht="30" customHeight="1">
      <c r="B3" s="3" t="inlineStr">
        <is>
          <t>PARAMETRI FISCALI</t>
        </is>
      </c>
    </row>
    <row r="4" ht="18" customHeight="1">
      <c r="B4" s="4" t="inlineStr">
        <is>
          <t>Parametro</t>
        </is>
      </c>
      <c r="C4" s="4" t="inlineStr">
        <is>
          <t>Valore</t>
        </is>
      </c>
      <c r="D4" s="4" t="inlineStr">
        <is>
          <t>Note</t>
        </is>
      </c>
      <c r="E4" s="4" t="inlineStr"/>
      <c r="F4" s="4" t="inlineStr"/>
    </row>
    <row r="5" ht="22" customHeight="1">
      <c r="B5" s="5" t="inlineStr">
        <is>
          <t>Tipo Ritenuta</t>
        </is>
      </c>
      <c r="C5" s="6" t="inlineStr">
        <is>
          <t>Lavoro Autonomo (20%)</t>
        </is>
      </c>
      <c r="D5" s="7" t="inlineStr">
        <is>
          <t>Selezionare dalla lista</t>
        </is>
      </c>
      <c r="E5" s="8" t="n"/>
      <c r="F5" s="9" t="n"/>
    </row>
    <row r="6" ht="22" customHeight="1">
      <c r="B6" s="5" t="inlineStr">
        <is>
          <t>Aliquota Ritenuta (%)</t>
        </is>
      </c>
      <c r="C6" s="10" t="n">
        <v>20</v>
      </c>
      <c r="D6" s="7" t="inlineStr">
        <is>
          <t>% applicata all'imponibile</t>
        </is>
      </c>
      <c r="E6" s="8" t="n"/>
      <c r="F6" s="9" t="n"/>
    </row>
    <row r="7" ht="22" customHeight="1">
      <c r="B7" s="5" t="inlineStr">
        <is>
          <t>Base Imponibile Ritenuta (%)</t>
        </is>
      </c>
      <c r="C7" s="10" t="n">
        <v>100</v>
      </c>
      <c r="D7" s="7" t="inlineStr">
        <is>
          <t>% del compenso lordo soggetta a ritenuta</t>
        </is>
      </c>
      <c r="E7" s="8" t="n"/>
      <c r="F7" s="9" t="n"/>
    </row>
    <row r="8" ht="8" customHeight="1"/>
    <row r="9" ht="30" customHeight="1">
      <c r="B9" s="3" t="inlineStr">
        <is>
          <t>CALCOLO COMPENSO</t>
        </is>
      </c>
    </row>
    <row r="10" ht="22" customHeight="1">
      <c r="B10" s="4" t="inlineStr">
        <is>
          <t>Voce</t>
        </is>
      </c>
      <c r="C10" s="4" t="inlineStr">
        <is>
          <t>Importo (€)</t>
        </is>
      </c>
      <c r="D10" s="4" t="inlineStr">
        <is>
          <t>Formula</t>
        </is>
      </c>
      <c r="E10" s="4" t="inlineStr">
        <is>
          <t>Descrizione</t>
        </is>
      </c>
      <c r="F10" s="4" t="inlineStr"/>
    </row>
    <row r="11" ht="22" customHeight="1">
      <c r="B11" s="5" t="inlineStr">
        <is>
          <t>Compenso Lordo</t>
        </is>
      </c>
      <c r="C11" s="11" t="n">
        <v>1000</v>
      </c>
      <c r="D11" s="12" t="inlineStr">
        <is>
          <t>INPUT</t>
        </is>
      </c>
      <c r="E11" s="7" t="inlineStr">
        <is>
          <t>Inserire il compenso lordo concordato</t>
        </is>
      </c>
      <c r="F11" s="9" t="n"/>
    </row>
    <row r="12" ht="22" customHeight="1">
      <c r="B12" s="13" t="inlineStr">
        <is>
          <t>Imponibile Ritenuta</t>
        </is>
      </c>
      <c r="C12" s="14">
        <f>C11*C7/100</f>
        <v/>
      </c>
      <c r="D12" s="15">
        <f>C11*C7/100</f>
        <v/>
      </c>
      <c r="E12" s="16" t="inlineStr">
        <is>
          <t>Parte del compenso soggetta a ritenuta</t>
        </is>
      </c>
      <c r="F12" s="9" t="n"/>
    </row>
    <row r="13" ht="22" customHeight="1">
      <c r="B13" s="5" t="inlineStr">
        <is>
          <t>Ritenuta d'Acconto</t>
        </is>
      </c>
      <c r="C13" s="14">
        <f>C12*C6/100</f>
        <v/>
      </c>
      <c r="D13" s="12">
        <f>C12*C6/100</f>
        <v/>
      </c>
      <c r="E13" s="7" t="inlineStr">
        <is>
          <t>Importo trattenuto dal committente</t>
        </is>
      </c>
      <c r="F13" s="9" t="n"/>
    </row>
    <row r="14" ht="22" customHeight="1">
      <c r="B14" s="13" t="inlineStr">
        <is>
          <t>Netto da Ricevere</t>
        </is>
      </c>
      <c r="C14" s="14">
        <f>C11-C13</f>
        <v/>
      </c>
      <c r="D14" s="15">
        <f>C11-C13</f>
        <v/>
      </c>
      <c r="E14" s="16" t="inlineStr">
        <is>
          <t>Importo effettivamente incassato</t>
        </is>
      </c>
      <c r="F14" s="9" t="n"/>
    </row>
    <row r="15" ht="22" customHeight="1">
      <c r="B15" s="5" t="inlineStr">
        <is>
          <t>Contributi INPS (se autonomo)</t>
        </is>
      </c>
      <c r="C15" s="11" t="n">
        <v>0</v>
      </c>
      <c r="D15" s="12" t="inlineStr">
        <is>
          <t>INPUT (opz.)</t>
        </is>
      </c>
      <c r="E15" s="7" t="inlineStr">
        <is>
          <t>Contributi previdenziali (es. Gestione Separata)</t>
        </is>
      </c>
      <c r="F15" s="9" t="n"/>
    </row>
    <row r="16" ht="22" customHeight="1">
      <c r="B16" s="13" t="inlineStr">
        <is>
          <t>Netto Finale (dopo INPS)</t>
        </is>
      </c>
      <c r="C16" s="14">
        <f>C14-C15</f>
        <v/>
      </c>
      <c r="D16" s="15">
        <f>C14-C15</f>
        <v/>
      </c>
      <c r="E16" s="16" t="inlineStr">
        <is>
          <t>Netto dopo contributi previdenziali</t>
        </is>
      </c>
      <c r="F16" s="9" t="n"/>
    </row>
    <row r="17" ht="8" customHeight="1"/>
    <row r="18" ht="30" customHeight="1">
      <c r="B18" s="3" t="inlineStr">
        <is>
          <t>RIEPILOGO FISCALE</t>
        </is>
      </c>
    </row>
    <row r="19" ht="24" customHeight="1">
      <c r="B19" s="5" t="inlineStr">
        <is>
          <t>Compenso Lordo</t>
        </is>
      </c>
      <c r="C19" s="17">
        <f>C11</f>
        <v/>
      </c>
      <c r="D19" s="18" t="n"/>
      <c r="E19" s="18" t="n"/>
      <c r="F19" s="18" t="n"/>
    </row>
    <row r="20" ht="24" customHeight="1">
      <c r="B20" s="13" t="inlineStr">
        <is>
          <t>(-) Ritenuta d'Acconto</t>
        </is>
      </c>
      <c r="C20" s="19">
        <f>C13</f>
        <v/>
      </c>
      <c r="D20" s="20" t="n"/>
      <c r="E20" s="20" t="n"/>
      <c r="F20" s="20" t="n"/>
    </row>
    <row r="21" ht="24" customHeight="1">
      <c r="B21" s="5" t="inlineStr">
        <is>
          <t>(-) Contributi INPS</t>
        </is>
      </c>
      <c r="C21" s="17">
        <f>C15</f>
        <v/>
      </c>
      <c r="D21" s="18" t="n"/>
      <c r="E21" s="18" t="n"/>
      <c r="F21" s="18" t="n"/>
    </row>
    <row r="22" ht="24" customHeight="1">
      <c r="B22" s="21">
        <f> NETTO FINALE</f>
        <v/>
      </c>
      <c r="C22" s="22">
        <f>C16</f>
        <v/>
      </c>
      <c r="D22" s="23" t="n"/>
      <c r="E22" s="23" t="n"/>
      <c r="F22" s="23" t="n"/>
    </row>
    <row r="23" ht="8" customHeight="1"/>
    <row r="24" ht="40" customHeight="1">
      <c r="B24" s="24" t="inlineStr">
        <is>
          <t>⚠  NOTA: La ritenuta d'acconto viene versata dal committente (sostituto d'imposta) tramite modello F24 entro il 16 del mese successivo. Il professionista la recupera in sede di dichiarazione dei redditi.</t>
        </is>
      </c>
      <c r="C24" s="8" t="n"/>
      <c r="D24" s="8" t="n"/>
      <c r="E24" s="8" t="n"/>
      <c r="F24" s="9" t="n"/>
    </row>
  </sheetData>
  <mergeCells count="19">
    <mergeCell ref="B1:F1"/>
    <mergeCell ref="B2:F2"/>
    <mergeCell ref="B3:F3"/>
    <mergeCell ref="D5:F5"/>
    <mergeCell ref="D6:F6"/>
    <mergeCell ref="D7:F7"/>
    <mergeCell ref="B9:F9"/>
    <mergeCell ref="E11:F11"/>
    <mergeCell ref="E12:F12"/>
    <mergeCell ref="E13:F13"/>
    <mergeCell ref="E14:F14"/>
    <mergeCell ref="E15:F15"/>
    <mergeCell ref="E16:F16"/>
    <mergeCell ref="B18:F18"/>
    <mergeCell ref="D19:F19"/>
    <mergeCell ref="D20:F20"/>
    <mergeCell ref="D21:F21"/>
    <mergeCell ref="D22:F22"/>
    <mergeCell ref="B24:F24"/>
  </mergeCells>
  <dataValidations count="1">
    <dataValidation sqref="C5" showErrorMessage="1" showDropDown="0" showInputMessage="1" allowBlank="0" type="list">
      <formula1>"Lavoro Autonomo (20%),Agenti e Rappresentanti (23%),Dividendi (26%),Interessi (26%),Altro (personalizzato)"</formula1>
    </dataValidation>
  </dataValidations>
  <pageMargins left="0.5" right="0.5" top="0.75" bottom="0.75" header="0.5" footer="0.5"/>
  <pageSetup orientation="landscape" fitToHeight="0" fitToWidth="1"/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B1:F25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2" customWidth="1" min="2" max="2"/>
    <col width="18" customWidth="1" min="3" max="3"/>
    <col width="20" customWidth="1" min="4" max="4"/>
    <col width="30" customWidth="1" min="5" max="5"/>
    <col width="28" customWidth="1" min="6" max="6"/>
    <col width="3" customWidth="1" min="7" max="7"/>
  </cols>
  <sheetData>
    <row r="1" ht="50" customHeight="1">
      <c r="B1" s="1" t="inlineStr">
        <is>
          <t>TABELLA ALIQUOTE RITENUTA D'ACCONTO</t>
        </is>
      </c>
    </row>
    <row r="2" ht="18" customHeight="1">
      <c r="B2" s="2" t="inlineStr">
        <is>
          <t>Riferimento normativo aggiornato al 16/03/2026</t>
        </is>
      </c>
    </row>
    <row r="3" ht="30" customHeight="1">
      <c r="B3" s="3" t="inlineStr">
        <is>
          <t>TIPOLOGIE DI REDDITO SOGGETTE A RITENUTA</t>
        </is>
      </c>
    </row>
    <row r="4" ht="22" customHeight="1">
      <c r="B4" s="4" t="inlineStr">
        <is>
          <t>Tipologia di Reddito</t>
        </is>
      </c>
      <c r="C4" s="4" t="inlineStr">
        <is>
          <t>Aliquota (%)</t>
        </is>
      </c>
      <c r="D4" s="4" t="inlineStr">
        <is>
          <t>Base Imponibile</t>
        </is>
      </c>
      <c r="E4" s="4" t="inlineStr">
        <is>
          <t>Riferimento Normativo</t>
        </is>
      </c>
      <c r="F4" s="4" t="inlineStr">
        <is>
          <t>Note</t>
        </is>
      </c>
    </row>
    <row r="5" ht="22" customHeight="1">
      <c r="B5" s="25" t="inlineStr">
        <is>
          <t>Lavoro Autonomo - Professionisti</t>
        </is>
      </c>
      <c r="C5" s="26" t="inlineStr">
        <is>
          <t>20%</t>
        </is>
      </c>
      <c r="D5" s="25" t="inlineStr">
        <is>
          <t>100% del compenso</t>
        </is>
      </c>
      <c r="E5" s="25" t="inlineStr">
        <is>
          <t>Art. 25 DPR 600/1973</t>
        </is>
      </c>
      <c r="F5" s="25" t="inlineStr">
        <is>
          <t>Avvocati, ingegneri, medici, consulenti</t>
        </is>
      </c>
    </row>
    <row r="6" ht="22" customHeight="1">
      <c r="B6" s="27" t="inlineStr">
        <is>
          <t>Lavoro Autonomo - Provvigioni Agenti</t>
        </is>
      </c>
      <c r="C6" s="28" t="inlineStr">
        <is>
          <t>23%</t>
        </is>
      </c>
      <c r="D6" s="27" t="inlineStr">
        <is>
          <t>50% delle provvigioni</t>
        </is>
      </c>
      <c r="E6" s="27" t="inlineStr">
        <is>
          <t>Art. 25-bis DPR 600/1973</t>
        </is>
      </c>
      <c r="F6" s="27" t="inlineStr">
        <is>
          <t>Agenti monomandatari</t>
        </is>
      </c>
    </row>
    <row r="7" ht="22" customHeight="1">
      <c r="B7" s="25" t="inlineStr">
        <is>
          <t>Lavoro Autonomo - Provvigioni Plurimandatari</t>
        </is>
      </c>
      <c r="C7" s="26" t="inlineStr">
        <is>
          <t>23%</t>
        </is>
      </c>
      <c r="D7" s="25" t="inlineStr">
        <is>
          <t>20% delle provvigioni</t>
        </is>
      </c>
      <c r="E7" s="25" t="inlineStr">
        <is>
          <t>Art. 25-bis DPR 600/1973</t>
        </is>
      </c>
      <c r="F7" s="25" t="inlineStr">
        <is>
          <t>Agenti plurimandatari</t>
        </is>
      </c>
    </row>
    <row r="8" ht="22" customHeight="1">
      <c r="B8" s="27" t="inlineStr">
        <is>
          <t>Dividendi - Partecipazioni Qualificate</t>
        </is>
      </c>
      <c r="C8" s="28" t="inlineStr">
        <is>
          <t>26%</t>
        </is>
      </c>
      <c r="D8" s="27" t="inlineStr">
        <is>
          <t>100% del dividendo</t>
        </is>
      </c>
      <c r="E8" s="27" t="inlineStr">
        <is>
          <t>Art. 27 DPR 600/1973</t>
        </is>
      </c>
      <c r="F8" s="27" t="inlineStr">
        <is>
          <t>Persone fisiche non imprenditori</t>
        </is>
      </c>
    </row>
    <row r="9" ht="22" customHeight="1">
      <c r="B9" s="25" t="inlineStr">
        <is>
          <t>Dividendi - Partecipazioni Non Qualificate</t>
        </is>
      </c>
      <c r="C9" s="26" t="inlineStr">
        <is>
          <t>26%</t>
        </is>
      </c>
      <c r="D9" s="25" t="inlineStr">
        <is>
          <t>100% del dividendo</t>
        </is>
      </c>
      <c r="E9" s="25" t="inlineStr">
        <is>
          <t>Art. 27 DPR 600/1973</t>
        </is>
      </c>
      <c r="F9" s="25" t="inlineStr">
        <is>
          <t>Ritenuta a titolo d'imposta</t>
        </is>
      </c>
    </row>
    <row r="10" ht="22" customHeight="1">
      <c r="B10" s="27" t="inlineStr">
        <is>
          <t>Interessi Bancari - Persone Fisiche</t>
        </is>
      </c>
      <c r="C10" s="28" t="inlineStr">
        <is>
          <t>26%</t>
        </is>
      </c>
      <c r="D10" s="27" t="inlineStr">
        <is>
          <t>100% degli interessi</t>
        </is>
      </c>
      <c r="E10" s="27" t="inlineStr">
        <is>
          <t>Art. 26 DPR 600/1973</t>
        </is>
      </c>
      <c r="F10" s="27" t="inlineStr">
        <is>
          <t>C/c, depositi, obbligazioni</t>
        </is>
      </c>
    </row>
    <row r="11" ht="22" customHeight="1">
      <c r="B11" s="25" t="inlineStr">
        <is>
          <t>Interessi su Titoli di Stato</t>
        </is>
      </c>
      <c r="C11" s="26" t="inlineStr">
        <is>
          <t>12.5%</t>
        </is>
      </c>
      <c r="D11" s="25" t="inlineStr">
        <is>
          <t>100% degli interessi</t>
        </is>
      </c>
      <c r="E11" s="25" t="inlineStr">
        <is>
          <t>Art. 31 DPR 600/1973</t>
        </is>
      </c>
      <c r="F11" s="25" t="inlineStr">
        <is>
          <t>BOT, BTP, CCT e similari</t>
        </is>
      </c>
    </row>
    <row r="12" ht="22" customHeight="1">
      <c r="B12" s="27" t="inlineStr">
        <is>
          <t>Premi e Vincite</t>
        </is>
      </c>
      <c r="C12" s="28" t="inlineStr">
        <is>
          <t>20%</t>
        </is>
      </c>
      <c r="D12" s="27" t="inlineStr">
        <is>
          <t>100% della vincita</t>
        </is>
      </c>
      <c r="E12" s="27" t="inlineStr">
        <is>
          <t>Art. 30 DPR 600/1973</t>
        </is>
      </c>
      <c r="F12" s="27" t="inlineStr">
        <is>
          <t>Lotterie, concorsi a premi</t>
        </is>
      </c>
    </row>
    <row r="13" ht="22" customHeight="1">
      <c r="B13" s="25" t="inlineStr">
        <is>
          <t>Redditi da Capitale Estero</t>
        </is>
      </c>
      <c r="C13" s="26" t="inlineStr">
        <is>
          <t>26%</t>
        </is>
      </c>
      <c r="D13" s="25" t="inlineStr">
        <is>
          <t>100% del reddito</t>
        </is>
      </c>
      <c r="E13" s="25" t="inlineStr">
        <is>
          <t>Art. 27-ter DPR 600/1973</t>
        </is>
      </c>
      <c r="F13" s="25" t="inlineStr">
        <is>
          <t>Dividendi e interessi esteri</t>
        </is>
      </c>
    </row>
    <row r="14" ht="22" customHeight="1">
      <c r="B14" s="27" t="inlineStr">
        <is>
          <t>Compensi Occasionali</t>
        </is>
      </c>
      <c r="C14" s="28" t="inlineStr">
        <is>
          <t>20%</t>
        </is>
      </c>
      <c r="D14" s="27" t="inlineStr">
        <is>
          <t>100% del compenso</t>
        </is>
      </c>
      <c r="E14" s="27" t="inlineStr">
        <is>
          <t>Art. 25 DPR 600/1973</t>
        </is>
      </c>
      <c r="F14" s="27" t="inlineStr">
        <is>
          <t>Prestazioni occasionali &gt; €0</t>
        </is>
      </c>
    </row>
    <row r="15" ht="22" customHeight="1">
      <c r="B15" s="25" t="inlineStr">
        <is>
          <t>Indennità di Trasferta (eccedente)</t>
        </is>
      </c>
      <c r="C15" s="26" t="inlineStr">
        <is>
          <t>20%</t>
        </is>
      </c>
      <c r="D15" s="25" t="inlineStr">
        <is>
          <t>Quota eccedente franchigia</t>
        </is>
      </c>
      <c r="E15" s="25" t="inlineStr">
        <is>
          <t>Art. 51 TUIR</t>
        </is>
      </c>
      <c r="F15" s="25" t="inlineStr">
        <is>
          <t>Franchigia: 46,48€/g Italia, 77,47€/g estero</t>
        </is>
      </c>
    </row>
    <row r="16" ht="22" customHeight="1">
      <c r="B16" s="27" t="inlineStr">
        <is>
          <t>Uso Beni Immateriali (diritti autore &lt; 35 anni)</t>
        </is>
      </c>
      <c r="C16" s="28" t="inlineStr">
        <is>
          <t>20%</t>
        </is>
      </c>
      <c r="D16" s="27" t="inlineStr">
        <is>
          <t>75% del compenso</t>
        </is>
      </c>
      <c r="E16" s="27" t="inlineStr">
        <is>
          <t>Art. 25 DPR 600/1973</t>
        </is>
      </c>
      <c r="F16" s="27" t="inlineStr">
        <is>
          <t>Riduzione base imponibile per under 35</t>
        </is>
      </c>
    </row>
    <row r="17" ht="22" customHeight="1">
      <c r="B17" s="25" t="inlineStr">
        <is>
          <t>Uso Beni Immateriali (diritti autore &gt; 35 anni)</t>
        </is>
      </c>
      <c r="C17" s="26" t="inlineStr">
        <is>
          <t>20%</t>
        </is>
      </c>
      <c r="D17" s="25" t="inlineStr">
        <is>
          <t>60% del compenso</t>
        </is>
      </c>
      <c r="E17" s="25" t="inlineStr">
        <is>
          <t>Art. 25 DPR 600/1973</t>
        </is>
      </c>
      <c r="F17" s="25" t="inlineStr">
        <is>
          <t>Riduzione base imponibile per over 35</t>
        </is>
      </c>
    </row>
    <row r="19" ht="30" customHeight="1">
      <c r="B19" s="3" t="inlineStr">
        <is>
          <t>SOGGETTI ESENTI DA RITENUTA D'ACCONTO</t>
        </is>
      </c>
    </row>
    <row r="20" ht="22" customHeight="1">
      <c r="B20" s="4" t="inlineStr">
        <is>
          <t>Categoria Soggetto</t>
        </is>
      </c>
      <c r="C20" s="4" t="inlineStr">
        <is>
          <t>Motivo Esenzione</t>
        </is>
      </c>
      <c r="D20" s="4" t="inlineStr">
        <is>
          <t>Adempimento Richiesto</t>
        </is>
      </c>
      <c r="E20" s="4" t="inlineStr">
        <is>
          <t>Riferimento</t>
        </is>
      </c>
      <c r="F20" s="4" t="inlineStr"/>
    </row>
    <row r="21" ht="22" customHeight="1">
      <c r="B21" s="25" t="inlineStr">
        <is>
          <t>Regime Forfettario (L. 190/2014)</t>
        </is>
      </c>
      <c r="C21" s="25" t="inlineStr">
        <is>
          <t>Esclusione per legge</t>
        </is>
      </c>
      <c r="D21" s="25" t="inlineStr">
        <is>
          <t>Dichiarazione scritta al committente</t>
        </is>
      </c>
      <c r="E21" s="25" t="inlineStr">
        <is>
          <t>Art. 1 co. 67 L. 190/2014</t>
        </is>
      </c>
      <c r="F21" s="18" t="inlineStr"/>
    </row>
    <row r="22" ht="22" customHeight="1">
      <c r="B22" s="27" t="inlineStr">
        <is>
          <t>Enti Pubblici (PA)</t>
        </is>
      </c>
      <c r="C22" s="27" t="inlineStr">
        <is>
          <t>Sostituto d'imposta</t>
        </is>
      </c>
      <c r="D22" s="27" t="inlineStr">
        <is>
          <t>Autocertificazione</t>
        </is>
      </c>
      <c r="E22" s="27" t="inlineStr">
        <is>
          <t>Art. 28 DPR 600/1973</t>
        </is>
      </c>
      <c r="F22" s="20" t="inlineStr"/>
    </row>
    <row r="23" ht="22" customHeight="1">
      <c r="B23" s="25" t="inlineStr">
        <is>
          <t>Società di Capitali (S.p.A., S.r.l.)</t>
        </is>
      </c>
      <c r="C23" s="25" t="inlineStr">
        <is>
          <t>Tassazione IRES separata</t>
        </is>
      </c>
      <c r="D23" s="25" t="inlineStr">
        <is>
          <t>Certificazione del sostituto</t>
        </is>
      </c>
      <c r="E23" s="25" t="inlineStr">
        <is>
          <t>Art. 25 DPR 600/1973</t>
        </is>
      </c>
      <c r="F23" s="18" t="inlineStr"/>
    </row>
    <row r="24" ht="22" customHeight="1">
      <c r="B24" s="27" t="inlineStr">
        <is>
          <t>Soggetti in Regime di Vantaggio</t>
        </is>
      </c>
      <c r="C24" s="27" t="inlineStr">
        <is>
          <t>Esclusione per legge</t>
        </is>
      </c>
      <c r="D24" s="27" t="inlineStr">
        <is>
          <t>Dichiarazione scritta al committente</t>
        </is>
      </c>
      <c r="E24" s="27" t="inlineStr">
        <is>
          <t>D.L. 98/2011 Art. 27</t>
        </is>
      </c>
      <c r="F24" s="20" t="inlineStr"/>
    </row>
    <row r="25" ht="22" customHeight="1">
      <c r="B25" s="25" t="inlineStr">
        <is>
          <t>Enti Non Commerciali (per attività istituz.)</t>
        </is>
      </c>
      <c r="C25" s="25" t="inlineStr">
        <is>
          <t>Assenza finalità di lucro</t>
        </is>
      </c>
      <c r="D25" s="25" t="inlineStr">
        <is>
          <t>Verifica caso per caso</t>
        </is>
      </c>
      <c r="E25" s="25" t="inlineStr">
        <is>
          <t>Art. 6 TUIR</t>
        </is>
      </c>
      <c r="F25" s="18" t="inlineStr"/>
    </row>
  </sheetData>
  <mergeCells count="4">
    <mergeCell ref="B1:F1"/>
    <mergeCell ref="B2:F2"/>
    <mergeCell ref="B3:F3"/>
    <mergeCell ref="B19:F19"/>
  </mergeCells>
  <pageMargins left="0.5" right="0.5" top="0.75" bottom="0.75" header="0.5" footer="0.5"/>
  <pageSetup orientation="landscape" fitToHeight="0" fitToWidth="1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B1:L35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8" customWidth="1" min="2" max="2"/>
    <col width="22" customWidth="1" min="3" max="3"/>
    <col width="20" customWidth="1" min="4" max="4"/>
    <col width="18" customWidth="1" min="5" max="5"/>
    <col width="14" customWidth="1" min="6" max="6"/>
    <col width="14" customWidth="1" min="7" max="7"/>
    <col width="14" customWidth="1" min="8" max="8"/>
    <col width="14" customWidth="1" min="9" max="9"/>
    <col width="14" customWidth="1" min="10" max="10"/>
    <col width="20" customWidth="1" min="11" max="11"/>
    <col width="3" customWidth="1" min="12" max="12"/>
  </cols>
  <sheetData>
    <row r="1" ht="50" customHeight="1">
      <c r="B1" s="1" t="inlineStr">
        <is>
          <t>REGISTRO FATTURE CON RITENUTA D'ACCONTO</t>
        </is>
      </c>
    </row>
    <row r="2" ht="18" customHeight="1">
      <c r="B2" s="2" t="inlineStr">
        <is>
          <t>Anno fiscale: 2026  |  Aggiornato al: 16/03/2026</t>
        </is>
      </c>
    </row>
    <row r="3" ht="8" customHeight="1"/>
    <row r="4" ht="22" customHeight="1">
      <c r="B4" s="29" t="inlineStr">
        <is>
          <t>Totale Fatturato:</t>
        </is>
      </c>
      <c r="C4" s="30">
        <f>SUM(F6:F1000)</f>
        <v/>
      </c>
      <c r="D4" s="29" t="inlineStr">
        <is>
          <t>Totale Ritenute:</t>
        </is>
      </c>
      <c r="E4" s="30">
        <f>SUM(H6:H1000)</f>
        <v/>
      </c>
      <c r="F4" s="29" t="inlineStr">
        <is>
          <t>Totale Netto:</t>
        </is>
      </c>
      <c r="G4" s="30">
        <f>SUM(I6:I1000)</f>
        <v/>
      </c>
      <c r="H4" s="29" t="inlineStr">
        <is>
          <t>Ritenute Versate:</t>
        </is>
      </c>
      <c r="I4" s="30">
        <f>SUMIF(K6:K1000,"Versata",H6:H1000)</f>
        <v/>
      </c>
      <c r="J4" s="29" t="inlineStr">
        <is>
          <t>Ritenute Da Versare:</t>
        </is>
      </c>
      <c r="K4" s="30">
        <f>SUM(H6:H1000)-SUMIF(K6:K1000,"Versata",H6:H1000)</f>
        <v/>
      </c>
    </row>
    <row r="5" ht="30" customHeight="1">
      <c r="B5" s="31" t="inlineStr">
        <is>
          <t>N°</t>
        </is>
      </c>
      <c r="C5" s="31" t="inlineStr">
        <is>
          <t>Data Fattura</t>
        </is>
      </c>
      <c r="D5" s="31" t="inlineStr">
        <is>
          <t>Committente</t>
        </is>
      </c>
      <c r="E5" s="31" t="inlineStr">
        <is>
          <t>Descrizione Prestazione</t>
        </is>
      </c>
      <c r="F5" s="31" t="inlineStr">
        <is>
          <t>Compenso Lordo</t>
        </is>
      </c>
      <c r="G5" s="31" t="inlineStr">
        <is>
          <t>IVA (€)</t>
        </is>
      </c>
      <c r="H5" s="31" t="inlineStr">
        <is>
          <t>Imponibile Rit.</t>
        </is>
      </c>
      <c r="I5" s="31" t="inlineStr">
        <is>
          <t>Ritenuta (€)</t>
        </is>
      </c>
      <c r="J5" s="31" t="inlineStr">
        <is>
          <t>Netto Ricevuto</t>
        </is>
      </c>
      <c r="K5" s="31" t="inlineStr">
        <is>
          <t>Data Versamento F24</t>
        </is>
      </c>
      <c r="L5" s="31" t="inlineStr">
        <is>
          <t>Stato Ritenuta</t>
        </is>
      </c>
    </row>
    <row r="6" ht="20" customHeight="1">
      <c r="B6" s="25" t="n">
        <v>1</v>
      </c>
      <c r="C6" s="32" t="inlineStr">
        <is>
          <t>21/03/2026</t>
        </is>
      </c>
      <c r="D6" s="25" t="inlineStr">
        <is>
          <t>Studio Legale Rossi &amp; Associati</t>
        </is>
      </c>
      <c r="E6" s="25" t="inlineStr">
        <is>
          <t>Consulenza fiscale e tributaria</t>
        </is>
      </c>
      <c r="F6" s="33" t="n">
        <v>1267.59</v>
      </c>
      <c r="G6" s="33" t="n">
        <v>278.87</v>
      </c>
      <c r="H6" s="33" t="n">
        <v>1267.59</v>
      </c>
      <c r="I6" s="33" t="n">
        <v>253.52</v>
      </c>
      <c r="J6" s="33" t="n">
        <v>1014.07</v>
      </c>
      <c r="K6" s="25" t="inlineStr">
        <is>
          <t>16/03/2026</t>
        </is>
      </c>
      <c r="L6" s="25" t="inlineStr">
        <is>
          <t>Versata</t>
        </is>
      </c>
    </row>
    <row r="7" ht="20" customHeight="1">
      <c r="B7" s="27" t="n">
        <v>2</v>
      </c>
      <c r="C7" s="34" t="inlineStr">
        <is>
          <t>24/02/2026</t>
        </is>
      </c>
      <c r="D7" s="27" t="inlineStr">
        <is>
          <t>Tech Solutions S.r.l.</t>
        </is>
      </c>
      <c r="E7" s="27" t="inlineStr">
        <is>
          <t>Analisi e progettazione software</t>
        </is>
      </c>
      <c r="F7" s="35" t="n">
        <v>1955.12</v>
      </c>
      <c r="G7" s="35" t="n">
        <v>430.13</v>
      </c>
      <c r="H7" s="35" t="n">
        <v>1955.12</v>
      </c>
      <c r="I7" s="35" t="n">
        <v>391.02</v>
      </c>
      <c r="J7" s="35" t="n">
        <v>1564.1</v>
      </c>
      <c r="K7" s="27" t="inlineStr">
        <is>
          <t>16/02/2026</t>
        </is>
      </c>
      <c r="L7" s="27" t="inlineStr">
        <is>
          <t>Versata</t>
        </is>
      </c>
    </row>
    <row r="8" ht="20" customHeight="1">
      <c r="B8" s="25" t="n">
        <v>3</v>
      </c>
      <c r="C8" s="32" t="inlineStr">
        <is>
          <t>08/01/2026</t>
        </is>
      </c>
      <c r="D8" s="25" t="inlineStr">
        <is>
          <t>Consulting Group S.p.A.</t>
        </is>
      </c>
      <c r="E8" s="25" t="inlineStr">
        <is>
          <t>Revisione contrattuale</t>
        </is>
      </c>
      <c r="F8" s="33" t="n">
        <v>1386.06</v>
      </c>
      <c r="G8" s="33" t="n">
        <v>304.93</v>
      </c>
      <c r="H8" s="33" t="n">
        <v>1386.06</v>
      </c>
      <c r="I8" s="33" t="n">
        <v>277.21</v>
      </c>
      <c r="J8" s="33" t="n">
        <v>1108.85</v>
      </c>
      <c r="K8" s="25" t="inlineStr">
        <is>
          <t>16/01/2026</t>
        </is>
      </c>
      <c r="L8" s="25" t="inlineStr">
        <is>
          <t>Versata</t>
        </is>
      </c>
    </row>
    <row r="9" ht="20" customHeight="1">
      <c r="B9" s="27" t="n">
        <v>4</v>
      </c>
      <c r="C9" s="34" t="inlineStr">
        <is>
          <t>04/12/2026</t>
        </is>
      </c>
      <c r="D9" s="27" t="inlineStr">
        <is>
          <t>Municipio di Milano</t>
        </is>
      </c>
      <c r="E9" s="27" t="inlineStr">
        <is>
          <t>Perizia tecnica specialistica</t>
        </is>
      </c>
      <c r="F9" s="35" t="n">
        <v>3642.14</v>
      </c>
      <c r="G9" s="35" t="n">
        <v>801.27</v>
      </c>
      <c r="H9" s="35" t="n">
        <v>3642.14</v>
      </c>
      <c r="I9" s="35" t="n">
        <v>728.4299999999999</v>
      </c>
      <c r="J9" s="35" t="n">
        <v>2913.71</v>
      </c>
      <c r="K9" s="27" t="inlineStr">
        <is>
          <t>16/12/2026</t>
        </is>
      </c>
      <c r="L9" s="27" t="inlineStr">
        <is>
          <t>Versata</t>
        </is>
      </c>
    </row>
    <row r="10" ht="20" customHeight="1">
      <c r="B10" s="25" t="n">
        <v>5</v>
      </c>
      <c r="C10" s="32" t="inlineStr">
        <is>
          <t>18/11/2026</t>
        </is>
      </c>
      <c r="D10" s="25" t="inlineStr">
        <is>
          <t>Agenzia Comunicazione Nord</t>
        </is>
      </c>
      <c r="E10" s="25" t="inlineStr">
        <is>
          <t>Campagna marketing digitale</t>
        </is>
      </c>
      <c r="F10" s="33" t="n">
        <v>1165.14</v>
      </c>
      <c r="G10" s="33" t="n">
        <v>256.33</v>
      </c>
      <c r="H10" s="33" t="n">
        <v>1165.14</v>
      </c>
      <c r="I10" s="33" t="n">
        <v>233.03</v>
      </c>
      <c r="J10" s="33" t="n">
        <v>932.1100000000001</v>
      </c>
      <c r="K10" s="25" t="inlineStr">
        <is>
          <t>16/11/2026</t>
        </is>
      </c>
      <c r="L10" s="25" t="inlineStr">
        <is>
          <t>Versata</t>
        </is>
      </c>
    </row>
    <row r="11" ht="20" customHeight="1">
      <c r="B11" s="27" t="n">
        <v>6</v>
      </c>
      <c r="C11" s="34" t="inlineStr">
        <is>
          <t>14/10/2026</t>
        </is>
      </c>
      <c r="D11" s="27" t="inlineStr">
        <is>
          <t>Farmaceutica Italiana S.r.l.</t>
        </is>
      </c>
      <c r="E11" s="27" t="inlineStr">
        <is>
          <t>Ricerca e sviluppo prodotto</t>
        </is>
      </c>
      <c r="F11" s="35" t="n">
        <v>933.49</v>
      </c>
      <c r="G11" s="35" t="n">
        <v>205.37</v>
      </c>
      <c r="H11" s="35" t="n">
        <v>933.49</v>
      </c>
      <c r="I11" s="35" t="n">
        <v>186.7</v>
      </c>
      <c r="J11" s="35" t="n">
        <v>746.79</v>
      </c>
      <c r="K11" s="27" t="inlineStr">
        <is>
          <t>16/10/2026</t>
        </is>
      </c>
      <c r="L11" s="27" t="inlineStr">
        <is>
          <t>Versata</t>
        </is>
      </c>
    </row>
    <row r="12" ht="20" customHeight="1">
      <c r="B12" s="25" t="n">
        <v>7</v>
      </c>
      <c r="C12" s="32" t="inlineStr">
        <is>
          <t>03/03/2026</t>
        </is>
      </c>
      <c r="D12" s="25" t="inlineStr">
        <is>
          <t>Immobiliare Centro S.r.l.</t>
        </is>
      </c>
      <c r="E12" s="25" t="inlineStr">
        <is>
          <t>Valutazione immobiliare</t>
        </is>
      </c>
      <c r="F12" s="33" t="n">
        <v>1718.28</v>
      </c>
      <c r="G12" s="33" t="n">
        <v>378.02</v>
      </c>
      <c r="H12" s="33" t="n">
        <v>1718.28</v>
      </c>
      <c r="I12" s="33" t="n">
        <v>343.66</v>
      </c>
      <c r="J12" s="33" t="n">
        <v>1374.62</v>
      </c>
      <c r="K12" s="25" t="inlineStr">
        <is>
          <t>16/03/2026</t>
        </is>
      </c>
      <c r="L12" s="25" t="inlineStr">
        <is>
          <t>Versata</t>
        </is>
      </c>
    </row>
    <row r="13" ht="20" customHeight="1">
      <c r="B13" s="27" t="n">
        <v>8</v>
      </c>
      <c r="C13" s="34" t="inlineStr">
        <is>
          <t>17/02/2026</t>
        </is>
      </c>
      <c r="D13" s="27" t="inlineStr">
        <is>
          <t>Engineering Group S.p.A.</t>
        </is>
      </c>
      <c r="E13" s="27" t="inlineStr">
        <is>
          <t>Progettazione impianti</t>
        </is>
      </c>
      <c r="F13" s="35" t="n">
        <v>3328.48</v>
      </c>
      <c r="G13" s="35" t="n">
        <v>732.27</v>
      </c>
      <c r="H13" s="35" t="n">
        <v>3328.48</v>
      </c>
      <c r="I13" s="35" t="n">
        <v>665.7</v>
      </c>
      <c r="J13" s="35" t="n">
        <v>2662.78</v>
      </c>
      <c r="K13" s="27" t="inlineStr"/>
      <c r="L13" s="27" t="inlineStr">
        <is>
          <t>Da Versare</t>
        </is>
      </c>
    </row>
    <row r="14" ht="20" customHeight="1">
      <c r="B14" s="25" t="n">
        <v>9</v>
      </c>
      <c r="C14" s="32" t="inlineStr">
        <is>
          <t>18/01/2026</t>
        </is>
      </c>
      <c r="D14" s="25" t="inlineStr">
        <is>
          <t>Media House Italia</t>
        </is>
      </c>
      <c r="E14" s="25" t="inlineStr">
        <is>
          <t>Produzione contenuti</t>
        </is>
      </c>
      <c r="F14" s="33" t="n">
        <v>1635.12</v>
      </c>
      <c r="G14" s="33" t="n">
        <v>359.73</v>
      </c>
      <c r="H14" s="33" t="n">
        <v>1635.12</v>
      </c>
      <c r="I14" s="33" t="n">
        <v>327.02</v>
      </c>
      <c r="J14" s="33" t="n">
        <v>1308.1</v>
      </c>
      <c r="K14" s="25" t="inlineStr"/>
      <c r="L14" s="25" t="inlineStr">
        <is>
          <t>Da Versare</t>
        </is>
      </c>
    </row>
    <row r="15" ht="20" customHeight="1">
      <c r="B15" s="27" t="n">
        <v>10</v>
      </c>
      <c r="C15" s="34" t="inlineStr">
        <is>
          <t>21/12/2026</t>
        </is>
      </c>
      <c r="D15" s="27" t="inlineStr">
        <is>
          <t>Fondazione Arte e Cultura</t>
        </is>
      </c>
      <c r="E15" s="27" t="inlineStr">
        <is>
          <t>Gestione evento culturale</t>
        </is>
      </c>
      <c r="F15" s="35" t="n">
        <v>3745.56</v>
      </c>
      <c r="G15" s="35" t="n">
        <v>824.02</v>
      </c>
      <c r="H15" s="35" t="n">
        <v>3745.56</v>
      </c>
      <c r="I15" s="35" t="n">
        <v>749.11</v>
      </c>
      <c r="J15" s="35" t="n">
        <v>2996.45</v>
      </c>
      <c r="K15" s="27" t="inlineStr"/>
      <c r="L15" s="27" t="inlineStr">
        <is>
          <t>Da Versare</t>
        </is>
      </c>
    </row>
    <row r="16" ht="20" customHeight="1">
      <c r="B16" s="36" t="n"/>
      <c r="C16" s="36" t="n"/>
      <c r="D16" s="36" t="n"/>
      <c r="E16" s="36" t="n"/>
      <c r="F16" s="11" t="n"/>
      <c r="G16" s="11" t="n"/>
      <c r="H16" s="11" t="n"/>
      <c r="I16" s="11" t="n"/>
      <c r="J16" s="11" t="n"/>
      <c r="K16" s="36" t="n"/>
      <c r="L16" s="36" t="n"/>
    </row>
    <row r="17" ht="20" customHeight="1">
      <c r="B17" s="36" t="n"/>
      <c r="C17" s="36" t="n"/>
      <c r="D17" s="36" t="n"/>
      <c r="E17" s="36" t="n"/>
      <c r="F17" s="11" t="n"/>
      <c r="G17" s="11" t="n"/>
      <c r="H17" s="11" t="n"/>
      <c r="I17" s="11" t="n"/>
      <c r="J17" s="11" t="n"/>
      <c r="K17" s="36" t="n"/>
      <c r="L17" s="36" t="n"/>
    </row>
    <row r="18" ht="20" customHeight="1">
      <c r="B18" s="36" t="n"/>
      <c r="C18" s="36" t="n"/>
      <c r="D18" s="36" t="n"/>
      <c r="E18" s="36" t="n"/>
      <c r="F18" s="11" t="n"/>
      <c r="G18" s="11" t="n"/>
      <c r="H18" s="11" t="n"/>
      <c r="I18" s="11" t="n"/>
      <c r="J18" s="11" t="n"/>
      <c r="K18" s="36" t="n"/>
      <c r="L18" s="36" t="n"/>
    </row>
    <row r="19" ht="20" customHeight="1">
      <c r="B19" s="36" t="n"/>
      <c r="C19" s="36" t="n"/>
      <c r="D19" s="36" t="n"/>
      <c r="E19" s="36" t="n"/>
      <c r="F19" s="11" t="n"/>
      <c r="G19" s="11" t="n"/>
      <c r="H19" s="11" t="n"/>
      <c r="I19" s="11" t="n"/>
      <c r="J19" s="11" t="n"/>
      <c r="K19" s="36" t="n"/>
      <c r="L19" s="36" t="n"/>
    </row>
    <row r="20" ht="20" customHeight="1">
      <c r="B20" s="36" t="n"/>
      <c r="C20" s="36" t="n"/>
      <c r="D20" s="36" t="n"/>
      <c r="E20" s="36" t="n"/>
      <c r="F20" s="11" t="n"/>
      <c r="G20" s="11" t="n"/>
      <c r="H20" s="11" t="n"/>
      <c r="I20" s="11" t="n"/>
      <c r="J20" s="11" t="n"/>
      <c r="K20" s="36" t="n"/>
      <c r="L20" s="36" t="n"/>
    </row>
    <row r="21" ht="20" customHeight="1">
      <c r="B21" s="36" t="n"/>
      <c r="C21" s="36" t="n"/>
      <c r="D21" s="36" t="n"/>
      <c r="E21" s="36" t="n"/>
      <c r="F21" s="11" t="n"/>
      <c r="G21" s="11" t="n"/>
      <c r="H21" s="11" t="n"/>
      <c r="I21" s="11" t="n"/>
      <c r="J21" s="11" t="n"/>
      <c r="K21" s="36" t="n"/>
      <c r="L21" s="36" t="n"/>
    </row>
    <row r="22" ht="20" customHeight="1">
      <c r="B22" s="36" t="n"/>
      <c r="C22" s="36" t="n"/>
      <c r="D22" s="36" t="n"/>
      <c r="E22" s="36" t="n"/>
      <c r="F22" s="11" t="n"/>
      <c r="G22" s="11" t="n"/>
      <c r="H22" s="11" t="n"/>
      <c r="I22" s="11" t="n"/>
      <c r="J22" s="11" t="n"/>
      <c r="K22" s="36" t="n"/>
      <c r="L22" s="36" t="n"/>
    </row>
    <row r="23" ht="20" customHeight="1">
      <c r="B23" s="36" t="n"/>
      <c r="C23" s="36" t="n"/>
      <c r="D23" s="36" t="n"/>
      <c r="E23" s="36" t="n"/>
      <c r="F23" s="11" t="n"/>
      <c r="G23" s="11" t="n"/>
      <c r="H23" s="11" t="n"/>
      <c r="I23" s="11" t="n"/>
      <c r="J23" s="11" t="n"/>
      <c r="K23" s="36" t="n"/>
      <c r="L23" s="36" t="n"/>
    </row>
    <row r="24" ht="20" customHeight="1">
      <c r="B24" s="36" t="n"/>
      <c r="C24" s="36" t="n"/>
      <c r="D24" s="36" t="n"/>
      <c r="E24" s="36" t="n"/>
      <c r="F24" s="11" t="n"/>
      <c r="G24" s="11" t="n"/>
      <c r="H24" s="11" t="n"/>
      <c r="I24" s="11" t="n"/>
      <c r="J24" s="11" t="n"/>
      <c r="K24" s="36" t="n"/>
      <c r="L24" s="36" t="n"/>
    </row>
    <row r="25" ht="20" customHeight="1">
      <c r="B25" s="36" t="n"/>
      <c r="C25" s="36" t="n"/>
      <c r="D25" s="36" t="n"/>
      <c r="E25" s="36" t="n"/>
      <c r="F25" s="11" t="n"/>
      <c r="G25" s="11" t="n"/>
      <c r="H25" s="11" t="n"/>
      <c r="I25" s="11" t="n"/>
      <c r="J25" s="11" t="n"/>
      <c r="K25" s="36" t="n"/>
      <c r="L25" s="36" t="n"/>
    </row>
    <row r="26" ht="20" customHeight="1">
      <c r="B26" s="36" t="n"/>
      <c r="C26" s="36" t="n"/>
      <c r="D26" s="36" t="n"/>
      <c r="E26" s="36" t="n"/>
      <c r="F26" s="11" t="n"/>
      <c r="G26" s="11" t="n"/>
      <c r="H26" s="11" t="n"/>
      <c r="I26" s="11" t="n"/>
      <c r="J26" s="11" t="n"/>
      <c r="K26" s="36" t="n"/>
      <c r="L26" s="36" t="n"/>
    </row>
    <row r="27" ht="20" customHeight="1">
      <c r="B27" s="36" t="n"/>
      <c r="C27" s="36" t="n"/>
      <c r="D27" s="36" t="n"/>
      <c r="E27" s="36" t="n"/>
      <c r="F27" s="11" t="n"/>
      <c r="G27" s="11" t="n"/>
      <c r="H27" s="11" t="n"/>
      <c r="I27" s="11" t="n"/>
      <c r="J27" s="11" t="n"/>
      <c r="K27" s="36" t="n"/>
      <c r="L27" s="36" t="n"/>
    </row>
    <row r="28" ht="20" customHeight="1">
      <c r="B28" s="36" t="n"/>
      <c r="C28" s="36" t="n"/>
      <c r="D28" s="36" t="n"/>
      <c r="E28" s="36" t="n"/>
      <c r="F28" s="11" t="n"/>
      <c r="G28" s="11" t="n"/>
      <c r="H28" s="11" t="n"/>
      <c r="I28" s="11" t="n"/>
      <c r="J28" s="11" t="n"/>
      <c r="K28" s="36" t="n"/>
      <c r="L28" s="36" t="n"/>
    </row>
    <row r="29" ht="20" customHeight="1">
      <c r="B29" s="36" t="n"/>
      <c r="C29" s="36" t="n"/>
      <c r="D29" s="36" t="n"/>
      <c r="E29" s="36" t="n"/>
      <c r="F29" s="11" t="n"/>
      <c r="G29" s="11" t="n"/>
      <c r="H29" s="11" t="n"/>
      <c r="I29" s="11" t="n"/>
      <c r="J29" s="11" t="n"/>
      <c r="K29" s="36" t="n"/>
      <c r="L29" s="36" t="n"/>
    </row>
    <row r="30" ht="20" customHeight="1">
      <c r="B30" s="36" t="n"/>
      <c r="C30" s="36" t="n"/>
      <c r="D30" s="36" t="n"/>
      <c r="E30" s="36" t="n"/>
      <c r="F30" s="11" t="n"/>
      <c r="G30" s="11" t="n"/>
      <c r="H30" s="11" t="n"/>
      <c r="I30" s="11" t="n"/>
      <c r="J30" s="11" t="n"/>
      <c r="K30" s="36" t="n"/>
      <c r="L30" s="36" t="n"/>
    </row>
    <row r="31" ht="20" customHeight="1">
      <c r="B31" s="36" t="n"/>
      <c r="C31" s="36" t="n"/>
      <c r="D31" s="36" t="n"/>
      <c r="E31" s="36" t="n"/>
      <c r="F31" s="11" t="n"/>
      <c r="G31" s="11" t="n"/>
      <c r="H31" s="11" t="n"/>
      <c r="I31" s="11" t="n"/>
      <c r="J31" s="11" t="n"/>
      <c r="K31" s="36" t="n"/>
      <c r="L31" s="36" t="n"/>
    </row>
    <row r="32" ht="20" customHeight="1">
      <c r="B32" s="36" t="n"/>
      <c r="C32" s="36" t="n"/>
      <c r="D32" s="36" t="n"/>
      <c r="E32" s="36" t="n"/>
      <c r="F32" s="11" t="n"/>
      <c r="G32" s="11" t="n"/>
      <c r="H32" s="11" t="n"/>
      <c r="I32" s="11" t="n"/>
      <c r="J32" s="11" t="n"/>
      <c r="K32" s="36" t="n"/>
      <c r="L32" s="36" t="n"/>
    </row>
    <row r="33" ht="20" customHeight="1">
      <c r="B33" s="36" t="n"/>
      <c r="C33" s="36" t="n"/>
      <c r="D33" s="36" t="n"/>
      <c r="E33" s="36" t="n"/>
      <c r="F33" s="11" t="n"/>
      <c r="G33" s="11" t="n"/>
      <c r="H33" s="11" t="n"/>
      <c r="I33" s="11" t="n"/>
      <c r="J33" s="11" t="n"/>
      <c r="K33" s="36" t="n"/>
      <c r="L33" s="36" t="n"/>
    </row>
    <row r="34" ht="20" customHeight="1">
      <c r="B34" s="36" t="n"/>
      <c r="C34" s="36" t="n"/>
      <c r="D34" s="36" t="n"/>
      <c r="E34" s="36" t="n"/>
      <c r="F34" s="11" t="n"/>
      <c r="G34" s="11" t="n"/>
      <c r="H34" s="11" t="n"/>
      <c r="I34" s="11" t="n"/>
      <c r="J34" s="11" t="n"/>
      <c r="K34" s="36" t="n"/>
      <c r="L34" s="36" t="n"/>
    </row>
    <row r="35" ht="20" customHeight="1">
      <c r="B35" s="36" t="n"/>
      <c r="C35" s="36" t="n"/>
      <c r="D35" s="36" t="n"/>
      <c r="E35" s="36" t="n"/>
      <c r="F35" s="11" t="n"/>
      <c r="G35" s="11" t="n"/>
      <c r="H35" s="11" t="n"/>
      <c r="I35" s="11" t="n"/>
      <c r="J35" s="11" t="n"/>
      <c r="K35" s="36" t="n"/>
      <c r="L35" s="36" t="n"/>
    </row>
  </sheetData>
  <mergeCells count="2">
    <mergeCell ref="B1:K1"/>
    <mergeCell ref="B2:K2"/>
  </mergeCells>
  <conditionalFormatting sqref="K6:K1000">
    <cfRule type="expression" priority="1" dxfId="0">
      <formula>K6="Versata"</formula>
    </cfRule>
    <cfRule type="expression" priority="2" dxfId="1">
      <formula>K6="Da Versare"</formula>
    </cfRule>
    <cfRule type="expression" priority="3" dxfId="2">
      <formula>K6="In Attesa"</formula>
    </cfRule>
  </conditionalFormatting>
  <dataValidations count="1">
    <dataValidation sqref="K6:K1000" showErrorMessage="1" showDropDown="0" showInputMessage="1" allowBlank="1" type="list">
      <formula1>"Versata,Da Versare,In Attesa"</formula1>
    </dataValidation>
  </dataValidations>
  <pageMargins left="0.5" right="0.5" top="0.75" bottom="0.75" header="0.5" footer="0.5"/>
  <pageSetup orientation="landscape" fitToHeight="0" fitToWidth="1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B1:G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6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3" customWidth="1" min="8" max="8"/>
  </cols>
  <sheetData>
    <row r="1" ht="50" customHeight="1">
      <c r="B1" s="1" t="inlineStr">
        <is>
          <t>SIMULATORE COMPARATIVO TIPOLOGIE DI RITENUTA</t>
        </is>
      </c>
    </row>
    <row r="2" ht="18" customHeight="1">
      <c r="B2" s="2" t="inlineStr">
        <is>
          <t>Aggiornato al: 16/03/2026</t>
        </is>
      </c>
    </row>
    <row r="3" ht="30" customHeight="1">
      <c r="B3" s="3" t="inlineStr">
        <is>
          <t>PARAMETRO DI INPUT</t>
        </is>
      </c>
    </row>
    <row r="4" ht="22" customHeight="1">
      <c r="B4" s="5" t="inlineStr">
        <is>
          <t>Compenso Lordo da Simulare (€):</t>
        </is>
      </c>
      <c r="C4" s="8" t="n"/>
      <c r="D4" s="9" t="n"/>
      <c r="E4" s="37" t="n">
        <v>2500</v>
      </c>
      <c r="F4" s="38" t="n"/>
      <c r="G4" s="39" t="n"/>
    </row>
    <row r="5" ht="8" customHeight="1"/>
    <row r="6" ht="30" customHeight="1">
      <c r="B6" s="3" t="inlineStr">
        <is>
          <t>CONFRONTO TIPOLOGIE</t>
        </is>
      </c>
    </row>
    <row r="7" ht="30" customHeight="1">
      <c r="B7" s="31" t="inlineStr">
        <is>
          <t>Tipologia Ritenuta</t>
        </is>
      </c>
      <c r="C7" s="31" t="inlineStr">
        <is>
          <t>Aliquota (%)</t>
        </is>
      </c>
      <c r="D7" s="31" t="inlineStr">
        <is>
          <t>Base Impon. (%)</t>
        </is>
      </c>
      <c r="E7" s="31" t="inlineStr">
        <is>
          <t>Ritenuta (€)</t>
        </is>
      </c>
      <c r="F7" s="31" t="inlineStr">
        <is>
          <t>Netto (€)</t>
        </is>
      </c>
      <c r="G7" s="31" t="inlineStr">
        <is>
          <t>Incidenza (%)</t>
        </is>
      </c>
    </row>
    <row r="8" ht="22" customHeight="1">
      <c r="B8" s="5" t="inlineStr">
        <is>
          <t>Lavoro Autonomo</t>
        </is>
      </c>
      <c r="C8" s="40" t="n">
        <v>20</v>
      </c>
      <c r="D8" s="40" t="n">
        <v>100</v>
      </c>
      <c r="E8" s="17">
        <f>ROUND($E$4*0.2*1.0,2)</f>
        <v/>
      </c>
      <c r="F8" s="41">
        <f>$E$4-ROUND($E$4*0.2*1.0,2)</f>
        <v/>
      </c>
      <c r="G8" s="40">
        <f>ROUND((ROUND($E$4*0.2*1.0,2))/$E$4*100,2)</f>
        <v/>
      </c>
    </row>
    <row r="9" ht="22" customHeight="1">
      <c r="B9" s="13" t="inlineStr">
        <is>
          <t>Agente Monomandatario</t>
        </is>
      </c>
      <c r="C9" s="42" t="n">
        <v>23</v>
      </c>
      <c r="D9" s="42" t="n">
        <v>50</v>
      </c>
      <c r="E9" s="19">
        <f>ROUND($E$4*0.23*0.5,2)</f>
        <v/>
      </c>
      <c r="F9" s="43">
        <f>$E$4-ROUND($E$4*0.23*0.5,2)</f>
        <v/>
      </c>
      <c r="G9" s="42">
        <f>ROUND((ROUND($E$4*0.23*0.5,2))/$E$4*100,2)</f>
        <v/>
      </c>
    </row>
    <row r="10" ht="22" customHeight="1">
      <c r="B10" s="5" t="inlineStr">
        <is>
          <t>Agente Plurimandatario</t>
        </is>
      </c>
      <c r="C10" s="40" t="n">
        <v>23</v>
      </c>
      <c r="D10" s="40" t="n">
        <v>20</v>
      </c>
      <c r="E10" s="17">
        <f>ROUND($E$4*0.23*0.2,2)</f>
        <v/>
      </c>
      <c r="F10" s="41">
        <f>$E$4-ROUND($E$4*0.23*0.2,2)</f>
        <v/>
      </c>
      <c r="G10" s="40">
        <f>ROUND((ROUND($E$4*0.23*0.2,2))/$E$4*100,2)</f>
        <v/>
      </c>
    </row>
    <row r="11" ht="22" customHeight="1">
      <c r="B11" s="13" t="inlineStr">
        <is>
          <t>Diritti d'Autore (&lt; 35 anni)</t>
        </is>
      </c>
      <c r="C11" s="42" t="n">
        <v>20</v>
      </c>
      <c r="D11" s="42" t="n">
        <v>75</v>
      </c>
      <c r="E11" s="19">
        <f>ROUND($E$4*0.2*0.75,2)</f>
        <v/>
      </c>
      <c r="F11" s="43">
        <f>$E$4-ROUND($E$4*0.2*0.75,2)</f>
        <v/>
      </c>
      <c r="G11" s="42">
        <f>ROUND((ROUND($E$4*0.2*0.75,2))/$E$4*100,2)</f>
        <v/>
      </c>
    </row>
    <row r="12" ht="22" customHeight="1">
      <c r="B12" s="5" t="inlineStr">
        <is>
          <t>Diritti d'Autore (&gt; 35 anni)</t>
        </is>
      </c>
      <c r="C12" s="40" t="n">
        <v>20</v>
      </c>
      <c r="D12" s="40" t="n">
        <v>60</v>
      </c>
      <c r="E12" s="17">
        <f>ROUND($E$4*0.2*0.6,2)</f>
        <v/>
      </c>
      <c r="F12" s="41">
        <f>$E$4-ROUND($E$4*0.2*0.6,2)</f>
        <v/>
      </c>
      <c r="G12" s="40">
        <f>ROUND((ROUND($E$4*0.2*0.6,2))/$E$4*100,2)</f>
        <v/>
      </c>
    </row>
    <row r="13" ht="22" customHeight="1">
      <c r="B13" s="13" t="inlineStr">
        <is>
          <t>Dividendi</t>
        </is>
      </c>
      <c r="C13" s="42" t="n">
        <v>26</v>
      </c>
      <c r="D13" s="42" t="n">
        <v>100</v>
      </c>
      <c r="E13" s="19">
        <f>ROUND($E$4*0.26*1.0,2)</f>
        <v/>
      </c>
      <c r="F13" s="43">
        <f>$E$4-ROUND($E$4*0.26*1.0,2)</f>
        <v/>
      </c>
      <c r="G13" s="42">
        <f>ROUND((ROUND($E$4*0.26*1.0,2))/$E$4*100,2)</f>
        <v/>
      </c>
    </row>
    <row r="14" ht="22" customHeight="1">
      <c r="B14" s="5" t="inlineStr">
        <is>
          <t>Interessi Bancari</t>
        </is>
      </c>
      <c r="C14" s="40" t="n">
        <v>26</v>
      </c>
      <c r="D14" s="40" t="n">
        <v>100</v>
      </c>
      <c r="E14" s="17">
        <f>ROUND($E$4*0.26*1.0,2)</f>
        <v/>
      </c>
      <c r="F14" s="41">
        <f>$E$4-ROUND($E$4*0.26*1.0,2)</f>
        <v/>
      </c>
      <c r="G14" s="40">
        <f>ROUND((ROUND($E$4*0.26*1.0,2))/$E$4*100,2)</f>
        <v/>
      </c>
    </row>
    <row r="15" ht="22" customHeight="1">
      <c r="B15" s="13" t="inlineStr">
        <is>
          <t>Titoli di Stato</t>
        </is>
      </c>
      <c r="C15" s="42" t="n">
        <v>12.5</v>
      </c>
      <c r="D15" s="42" t="n">
        <v>100</v>
      </c>
      <c r="E15" s="19">
        <f>ROUND($E$4*0.125*1.0,2)</f>
        <v/>
      </c>
      <c r="F15" s="43">
        <f>$E$4-ROUND($E$4*0.125*1.0,2)</f>
        <v/>
      </c>
      <c r="G15" s="42">
        <f>ROUND((ROUND($E$4*0.125*1.0,2))/$E$4*100,2)</f>
        <v/>
      </c>
    </row>
    <row r="16" ht="22" customHeight="1">
      <c r="B16" s="5" t="inlineStr">
        <is>
          <t>Compenso Occasionale</t>
        </is>
      </c>
      <c r="C16" s="40" t="n">
        <v>20</v>
      </c>
      <c r="D16" s="40" t="n">
        <v>100</v>
      </c>
      <c r="E16" s="17">
        <f>ROUND($E$4*0.2*1.0,2)</f>
        <v/>
      </c>
      <c r="F16" s="41">
        <f>$E$4-ROUND($E$4*0.2*1.0,2)</f>
        <v/>
      </c>
      <c r="G16" s="40">
        <f>ROUND((ROUND($E$4*0.2*1.0,2))/$E$4*100,2)</f>
        <v/>
      </c>
    </row>
    <row r="17" ht="22" customHeight="1">
      <c r="B17" s="13" t="inlineStr">
        <is>
          <t>Premi e Vincite</t>
        </is>
      </c>
      <c r="C17" s="42" t="n">
        <v>20</v>
      </c>
      <c r="D17" s="42" t="n">
        <v>100</v>
      </c>
      <c r="E17" s="19">
        <f>ROUND($E$4*0.2*1.0,2)</f>
        <v/>
      </c>
      <c r="F17" s="43">
        <f>$E$4-ROUND($E$4*0.2*1.0,2)</f>
        <v/>
      </c>
      <c r="G17" s="42">
        <f>ROUND((ROUND($E$4*0.2*1.0,2))/$E$4*100,2)</f>
        <v/>
      </c>
    </row>
    <row r="19" ht="8" customHeight="1"/>
    <row r="20" ht="30" customHeight="1">
      <c r="B20" s="3" t="inlineStr">
        <is>
          <t>GRAFICO COMPARATIVO: NETTO vs RITENUTA</t>
        </is>
      </c>
    </row>
  </sheetData>
  <mergeCells count="7">
    <mergeCell ref="B1:G1"/>
    <mergeCell ref="B2:G2"/>
    <mergeCell ref="B3:G3"/>
    <mergeCell ref="B4:D4"/>
    <mergeCell ref="E4:G4"/>
    <mergeCell ref="B6:G6"/>
    <mergeCell ref="B20:G20"/>
  </mergeCells>
  <pageMargins left="0.5" right="0.5" top="0.75" bottom="0.75" header="0.5" footer="0.5"/>
  <pageSetup orientation="landscape" fitToHeight="0" fitToWidth="1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B1:H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2" customWidth="1" min="2" max="2"/>
    <col width="22" customWidth="1" min="3" max="3"/>
    <col width="20" customWidth="1" min="4" max="4"/>
    <col width="16" customWidth="1" min="5" max="5"/>
    <col width="16" customWidth="1" min="6" max="6"/>
    <col width="16" customWidth="1" min="7" max="7"/>
    <col width="18" customWidth="1" min="8" max="8"/>
    <col width="3" customWidth="1" min="9" max="9"/>
  </cols>
  <sheetData>
    <row r="1" ht="50" customHeight="1">
      <c r="B1" s="1" t="inlineStr">
        <is>
          <t>SCADENZARIO VERSAMENTI F24 - ANNO 2026</t>
        </is>
      </c>
    </row>
    <row r="2" ht="18" customHeight="1">
      <c r="B2" s="2" t="inlineStr">
        <is>
          <t>Generato il: 16/03/2026</t>
        </is>
      </c>
    </row>
    <row r="3" ht="8" customHeight="1"/>
    <row r="4" ht="30" customHeight="1">
      <c r="B4" s="3" t="inlineStr">
        <is>
          <t>CALENDARIO SCADENZE MENSILI (Ritenute versate entro il 16 del mese successivo)</t>
        </is>
      </c>
    </row>
    <row r="5" ht="22" customHeight="1">
      <c r="B5" s="31" t="inlineStr">
        <is>
          <t>Mese Competenza</t>
        </is>
      </c>
      <c r="C5" s="31" t="inlineStr">
        <is>
          <t>Scadenza F24</t>
        </is>
      </c>
      <c r="D5" s="31" t="inlineStr">
        <is>
          <t>Codice Tributo</t>
        </is>
      </c>
      <c r="E5" s="31" t="inlineStr">
        <is>
          <t>Importo da Versare (€)</t>
        </is>
      </c>
      <c r="F5" s="31" t="inlineStr">
        <is>
          <t>Importo Versato (€)</t>
        </is>
      </c>
      <c r="G5" s="31" t="inlineStr">
        <is>
          <t>Differenza (€)</t>
        </is>
      </c>
      <c r="H5" s="31" t="inlineStr">
        <is>
          <t>Stato</t>
        </is>
      </c>
    </row>
    <row r="6" ht="22" customHeight="1">
      <c r="B6" s="44" t="inlineStr">
        <is>
          <t>Gennaio</t>
        </is>
      </c>
      <c r="C6" s="44" t="inlineStr">
        <is>
          <t>16/02/2026</t>
        </is>
      </c>
      <c r="D6" s="44" t="inlineStr">
        <is>
          <t>1040</t>
        </is>
      </c>
      <c r="E6" s="11" t="n">
        <v>544.38</v>
      </c>
      <c r="F6" s="11" t="n">
        <v>544.38</v>
      </c>
      <c r="G6" s="33">
        <f>E6-F6</f>
        <v/>
      </c>
      <c r="H6" s="25" t="inlineStr">
        <is>
          <t>Versato</t>
        </is>
      </c>
    </row>
    <row r="7" ht="22" customHeight="1">
      <c r="B7" s="45" t="inlineStr">
        <is>
          <t>Febbraio</t>
        </is>
      </c>
      <c r="C7" s="45" t="inlineStr">
        <is>
          <t>16/03/2026</t>
        </is>
      </c>
      <c r="D7" s="45" t="inlineStr">
        <is>
          <t>1040</t>
        </is>
      </c>
      <c r="E7" s="11" t="n">
        <v>320.08</v>
      </c>
      <c r="F7" s="11" t="n">
        <v>0</v>
      </c>
      <c r="G7" s="35">
        <f>E7-F7</f>
        <v/>
      </c>
      <c r="H7" s="27" t="inlineStr">
        <is>
          <t>Da Versare</t>
        </is>
      </c>
    </row>
    <row r="8" ht="22" customHeight="1">
      <c r="B8" s="44" t="inlineStr">
        <is>
          <t>Marzo</t>
        </is>
      </c>
      <c r="C8" s="44" t="inlineStr">
        <is>
          <t>16/04/2026</t>
        </is>
      </c>
      <c r="D8" s="44" t="inlineStr">
        <is>
          <t>1040</t>
        </is>
      </c>
      <c r="E8" s="11" t="n">
        <v>0</v>
      </c>
      <c r="F8" s="11" t="n">
        <v>0</v>
      </c>
      <c r="G8" s="33">
        <f>E8-F8</f>
        <v/>
      </c>
      <c r="H8" s="25" t="inlineStr">
        <is>
          <t>In Scadenza</t>
        </is>
      </c>
    </row>
    <row r="9" ht="22" customHeight="1">
      <c r="B9" s="45" t="inlineStr">
        <is>
          <t>Aprile</t>
        </is>
      </c>
      <c r="C9" s="45" t="inlineStr">
        <is>
          <t>16/05/2026</t>
        </is>
      </c>
      <c r="D9" s="45" t="inlineStr">
        <is>
          <t>1040</t>
        </is>
      </c>
      <c r="E9" s="11" t="n">
        <v>0</v>
      </c>
      <c r="F9" s="11" t="n">
        <v>0</v>
      </c>
      <c r="G9" s="35">
        <f>E9-F9</f>
        <v/>
      </c>
      <c r="H9" s="27" t="inlineStr">
        <is>
          <t>Futuro</t>
        </is>
      </c>
    </row>
    <row r="10" ht="22" customHeight="1">
      <c r="B10" s="44" t="inlineStr">
        <is>
          <t>Maggio</t>
        </is>
      </c>
      <c r="C10" s="44" t="inlineStr">
        <is>
          <t>16/06/2026</t>
        </is>
      </c>
      <c r="D10" s="44" t="inlineStr">
        <is>
          <t>1040</t>
        </is>
      </c>
      <c r="E10" s="11" t="n">
        <v>0</v>
      </c>
      <c r="F10" s="11" t="n">
        <v>0</v>
      </c>
      <c r="G10" s="33">
        <f>E10-F10</f>
        <v/>
      </c>
      <c r="H10" s="25" t="inlineStr">
        <is>
          <t>Futuro</t>
        </is>
      </c>
    </row>
    <row r="11" ht="22" customHeight="1">
      <c r="B11" s="45" t="inlineStr">
        <is>
          <t>Giugno</t>
        </is>
      </c>
      <c r="C11" s="45" t="inlineStr">
        <is>
          <t>16/07/2026</t>
        </is>
      </c>
      <c r="D11" s="45" t="inlineStr">
        <is>
          <t>1040</t>
        </is>
      </c>
      <c r="E11" s="11" t="n">
        <v>0</v>
      </c>
      <c r="F11" s="11" t="n">
        <v>0</v>
      </c>
      <c r="G11" s="35">
        <f>E11-F11</f>
        <v/>
      </c>
      <c r="H11" s="27" t="inlineStr">
        <is>
          <t>Futuro</t>
        </is>
      </c>
    </row>
    <row r="12" ht="22" customHeight="1">
      <c r="B12" s="44" t="inlineStr">
        <is>
          <t>Luglio</t>
        </is>
      </c>
      <c r="C12" s="44" t="inlineStr">
        <is>
          <t>16/08/2026</t>
        </is>
      </c>
      <c r="D12" s="44" t="inlineStr">
        <is>
          <t>1040</t>
        </is>
      </c>
      <c r="E12" s="11" t="n">
        <v>0</v>
      </c>
      <c r="F12" s="11" t="n">
        <v>0</v>
      </c>
      <c r="G12" s="33">
        <f>E12-F12</f>
        <v/>
      </c>
      <c r="H12" s="25" t="inlineStr">
        <is>
          <t>Futuro</t>
        </is>
      </c>
    </row>
    <row r="13" ht="22" customHeight="1">
      <c r="B13" s="45" t="inlineStr">
        <is>
          <t>Agosto</t>
        </is>
      </c>
      <c r="C13" s="45" t="inlineStr">
        <is>
          <t>16/09/2026</t>
        </is>
      </c>
      <c r="D13" s="45" t="inlineStr">
        <is>
          <t>1040</t>
        </is>
      </c>
      <c r="E13" s="11" t="n">
        <v>0</v>
      </c>
      <c r="F13" s="11" t="n">
        <v>0</v>
      </c>
      <c r="G13" s="35">
        <f>E13-F13</f>
        <v/>
      </c>
      <c r="H13" s="27" t="inlineStr">
        <is>
          <t>Futuro</t>
        </is>
      </c>
    </row>
    <row r="14" ht="22" customHeight="1">
      <c r="B14" s="44" t="inlineStr">
        <is>
          <t>Settembre</t>
        </is>
      </c>
      <c r="C14" s="44" t="inlineStr">
        <is>
          <t>16/10/2026</t>
        </is>
      </c>
      <c r="D14" s="44" t="inlineStr">
        <is>
          <t>1040</t>
        </is>
      </c>
      <c r="E14" s="11" t="n">
        <v>0</v>
      </c>
      <c r="F14" s="11" t="n">
        <v>0</v>
      </c>
      <c r="G14" s="33">
        <f>E14-F14</f>
        <v/>
      </c>
      <c r="H14" s="25" t="inlineStr">
        <is>
          <t>Futuro</t>
        </is>
      </c>
    </row>
    <row r="15" ht="22" customHeight="1">
      <c r="B15" s="45" t="inlineStr">
        <is>
          <t>Ottobre</t>
        </is>
      </c>
      <c r="C15" s="45" t="inlineStr">
        <is>
          <t>16/11/2026</t>
        </is>
      </c>
      <c r="D15" s="45" t="inlineStr">
        <is>
          <t>1040</t>
        </is>
      </c>
      <c r="E15" s="11" t="n">
        <v>0</v>
      </c>
      <c r="F15" s="11" t="n">
        <v>0</v>
      </c>
      <c r="G15" s="35">
        <f>E15-F15</f>
        <v/>
      </c>
      <c r="H15" s="27" t="inlineStr">
        <is>
          <t>Futuro</t>
        </is>
      </c>
    </row>
    <row r="16" ht="22" customHeight="1">
      <c r="B16" s="44" t="inlineStr">
        <is>
          <t>Novembre</t>
        </is>
      </c>
      <c r="C16" s="44" t="inlineStr">
        <is>
          <t>16/12/2026</t>
        </is>
      </c>
      <c r="D16" s="44" t="inlineStr">
        <is>
          <t>1040</t>
        </is>
      </c>
      <c r="E16" s="11" t="n">
        <v>0</v>
      </c>
      <c r="F16" s="11" t="n">
        <v>0</v>
      </c>
      <c r="G16" s="33">
        <f>E16-F16</f>
        <v/>
      </c>
      <c r="H16" s="25" t="inlineStr">
        <is>
          <t>Futuro</t>
        </is>
      </c>
    </row>
    <row r="17" ht="22" customHeight="1">
      <c r="B17" s="45" t="inlineStr">
        <is>
          <t>Dicembre</t>
        </is>
      </c>
      <c r="C17" s="45" t="inlineStr">
        <is>
          <t>16/01/2027</t>
        </is>
      </c>
      <c r="D17" s="45" t="inlineStr">
        <is>
          <t>1040</t>
        </is>
      </c>
      <c r="E17" s="11" t="n">
        <v>0</v>
      </c>
      <c r="F17" s="11" t="n">
        <v>0</v>
      </c>
      <c r="G17" s="35">
        <f>E17-F17</f>
        <v/>
      </c>
      <c r="H17" s="27" t="inlineStr">
        <is>
          <t>Futuro</t>
        </is>
      </c>
    </row>
    <row r="18" ht="8" customHeight="1"/>
    <row r="19" ht="22" customHeight="1">
      <c r="B19" s="3" t="inlineStr">
        <is>
          <t>TOTALI ANNO</t>
        </is>
      </c>
    </row>
    <row r="20" ht="24" customHeight="1">
      <c r="B20" s="46" t="inlineStr">
        <is>
          <t>Totale da Versare:</t>
        </is>
      </c>
      <c r="C20" s="47">
        <f>SUM(E6:E17)</f>
        <v/>
      </c>
      <c r="D20" s="46" t="inlineStr">
        <is>
          <t>Totale Versato:</t>
        </is>
      </c>
      <c r="E20" s="47">
        <f>SUM(F6:F17)</f>
        <v/>
      </c>
      <c r="F20" s="46" t="inlineStr">
        <is>
          <t>Totale Residuo:</t>
        </is>
      </c>
      <c r="G20" s="47">
        <f>SUM(G6:G17)</f>
        <v/>
      </c>
    </row>
  </sheetData>
  <mergeCells count="4">
    <mergeCell ref="B1:H1"/>
    <mergeCell ref="B2:H2"/>
    <mergeCell ref="B4:H4"/>
    <mergeCell ref="B19:H19"/>
  </mergeCells>
  <conditionalFormatting sqref="H6:H17">
    <cfRule type="expression" priority="1" dxfId="0">
      <formula>H6="Versato"</formula>
    </cfRule>
    <cfRule type="expression" priority="2" dxfId="1">
      <formula>H6="Da Versare"</formula>
    </cfRule>
    <cfRule type="expression" priority="3" dxfId="2">
      <formula>H6="In Scadenza"</formula>
    </cfRule>
  </conditionalFormatting>
  <pageMargins left="0.5" right="0.5" top="0.75" bottom="0.75" header="0.5" footer="0.5"/>
  <pageSetup orientation="landscape" fitToHeight="0" fitToWidth="1"/>
</worksheet>
</file>

<file path=xl/worksheets/sheet6.xml><?xml version="1.0" encoding="utf-8"?>
<worksheet xmlns="http://schemas.openxmlformats.org/spreadsheetml/2006/main">
  <sheetPr>
    <outlinePr summaryBelow="1" summaryRight="1"/>
    <pageSetUpPr fitToPage="1"/>
  </sheetPr>
  <dimension ref="B1:G27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28" customWidth="1" min="3" max="3"/>
    <col width="14" customWidth="1" min="4" max="4"/>
    <col width="14" customWidth="1" min="5" max="5"/>
    <col width="14" customWidth="1" min="6" max="6"/>
    <col width="14" customWidth="1" min="7" max="7"/>
    <col width="3" customWidth="1" min="8" max="8"/>
  </cols>
  <sheetData>
    <row r="1" ht="60" customHeight="1">
      <c r="B1" s="1" t="inlineStr">
        <is>
          <t>CERTIFICAZIONE UNICA - RITENUTE D'ACCONTO</t>
        </is>
      </c>
    </row>
    <row r="2" ht="20" customHeight="1">
      <c r="B2" s="2" t="inlineStr">
        <is>
          <t>Anno di riferimento: 2026  |  Data emissione: 16/03/2026</t>
        </is>
      </c>
    </row>
    <row r="3" ht="8" customHeight="1"/>
    <row r="4" ht="30" customHeight="1">
      <c r="B4" s="3" t="inlineStr">
        <is>
          <t>DATI SOSTITUTO D'IMPOSTA (COMMITTENTE)</t>
        </is>
      </c>
    </row>
    <row r="5" ht="22" customHeight="1">
      <c r="B5" s="5" t="inlineStr">
        <is>
          <t>Denominazione/Ragione Sociale:</t>
        </is>
      </c>
      <c r="C5" s="48" t="inlineStr"/>
      <c r="D5" s="38" t="n"/>
      <c r="E5" s="38" t="n"/>
      <c r="F5" s="38" t="n"/>
      <c r="G5" s="39" t="n"/>
    </row>
    <row r="6" ht="22" customHeight="1">
      <c r="B6" s="5" t="inlineStr">
        <is>
          <t>Codice Fiscale/P.IVA:</t>
        </is>
      </c>
      <c r="C6" s="48" t="inlineStr"/>
      <c r="D6" s="38" t="n"/>
      <c r="E6" s="38" t="n"/>
      <c r="F6" s="38" t="n"/>
      <c r="G6" s="39" t="n"/>
    </row>
    <row r="7" ht="22" customHeight="1">
      <c r="B7" s="5" t="inlineStr">
        <is>
          <t>Sede Legale:</t>
        </is>
      </c>
      <c r="C7" s="48" t="inlineStr"/>
      <c r="D7" s="38" t="n"/>
      <c r="E7" s="38" t="n"/>
      <c r="F7" s="38" t="n"/>
      <c r="G7" s="39" t="n"/>
    </row>
    <row r="8" ht="22" customHeight="1">
      <c r="B8" s="5" t="inlineStr">
        <is>
          <t>Comune:</t>
        </is>
      </c>
      <c r="C8" s="48" t="inlineStr"/>
      <c r="D8" s="38" t="n"/>
      <c r="E8" s="38" t="n"/>
      <c r="F8" s="38" t="n"/>
      <c r="G8" s="39" t="n"/>
    </row>
    <row r="9" ht="22" customHeight="1">
      <c r="B9" s="5" t="inlineStr">
        <is>
          <t>Rappresentante Legale:</t>
        </is>
      </c>
      <c r="C9" s="48" t="inlineStr"/>
      <c r="D9" s="38" t="n"/>
      <c r="E9" s="38" t="n"/>
      <c r="F9" s="38" t="n"/>
      <c r="G9" s="39" t="n"/>
    </row>
    <row r="10" ht="22" customHeight="1">
      <c r="B10" s="5" t="inlineStr">
        <is>
          <t>Codice Fiscale Rappresentante:</t>
        </is>
      </c>
      <c r="C10" s="48" t="inlineStr"/>
      <c r="D10" s="38" t="n"/>
      <c r="E10" s="38" t="n"/>
      <c r="F10" s="38" t="n"/>
      <c r="G10" s="39" t="n"/>
    </row>
    <row r="11" ht="8" customHeight="1"/>
    <row r="12" ht="30" customHeight="1">
      <c r="B12" s="3" t="inlineStr">
        <is>
          <t>DATI PERCIPIENTE (PROFESSIONISTA)</t>
        </is>
      </c>
    </row>
    <row r="13" ht="22" customHeight="1">
      <c r="B13" s="5" t="inlineStr">
        <is>
          <t>Cognome e Nome / Denominazione:</t>
        </is>
      </c>
      <c r="C13" s="48" t="inlineStr"/>
      <c r="D13" s="38" t="n"/>
      <c r="E13" s="38" t="n"/>
      <c r="F13" s="38" t="n"/>
      <c r="G13" s="39" t="n"/>
    </row>
    <row r="14" ht="22" customHeight="1">
      <c r="B14" s="5" t="inlineStr">
        <is>
          <t>Codice Fiscale:</t>
        </is>
      </c>
      <c r="C14" s="48" t="inlineStr"/>
      <c r="D14" s="38" t="n"/>
      <c r="E14" s="38" t="n"/>
      <c r="F14" s="38" t="n"/>
      <c r="G14" s="39" t="n"/>
    </row>
    <row r="15" ht="22" customHeight="1">
      <c r="B15" s="5" t="inlineStr">
        <is>
          <t>Residenza Anagrafica:</t>
        </is>
      </c>
      <c r="C15" s="48" t="inlineStr"/>
      <c r="D15" s="38" t="n"/>
      <c r="E15" s="38" t="n"/>
      <c r="F15" s="38" t="n"/>
      <c r="G15" s="39" t="n"/>
    </row>
    <row r="16" ht="22" customHeight="1">
      <c r="B16" s="5" t="inlineStr">
        <is>
          <t>Comune:</t>
        </is>
      </c>
      <c r="C16" s="48" t="inlineStr"/>
      <c r="D16" s="38" t="n"/>
      <c r="E16" s="38" t="n"/>
      <c r="F16" s="38" t="n"/>
      <c r="G16" s="39" t="n"/>
    </row>
    <row r="17" ht="22" customHeight="1">
      <c r="B17" s="5" t="inlineStr">
        <is>
          <t>Tipo Rapporto:</t>
        </is>
      </c>
      <c r="C17" s="48" t="inlineStr">
        <is>
          <t>Lavoro Autonomo / Collaborazione</t>
        </is>
      </c>
      <c r="D17" s="38" t="n"/>
      <c r="E17" s="38" t="n"/>
      <c r="F17" s="38" t="n"/>
      <c r="G17" s="39" t="n"/>
    </row>
    <row r="18" ht="8" customHeight="1"/>
    <row r="19" ht="30" customHeight="1">
      <c r="B19" s="3" t="inlineStr">
        <is>
          <t>QUADRO RIEPILATIVO RITENUTE</t>
        </is>
      </c>
    </row>
    <row r="20" ht="22" customHeight="1">
      <c r="B20" s="4" t="inlineStr">
        <is>
          <t>Causale</t>
        </is>
      </c>
      <c r="C20" s="4" t="inlineStr">
        <is>
          <t>Competenza (Anno)</t>
        </is>
      </c>
      <c r="D20" s="4" t="inlineStr">
        <is>
          <t>Ammontare Lordo (€)</t>
        </is>
      </c>
      <c r="E20" s="4" t="inlineStr">
        <is>
          <t>Ritenute (€)</t>
        </is>
      </c>
      <c r="F20" s="4" t="inlineStr">
        <is>
          <t>Ritenute Sospese (€)</t>
        </is>
      </c>
      <c r="G20" s="4" t="inlineStr">
        <is>
          <t>Addizionali (€)</t>
        </is>
      </c>
    </row>
    <row r="21" ht="22" customHeight="1">
      <c r="B21" s="25" t="inlineStr">
        <is>
          <t>A - Lavoro Autonomo professionale</t>
        </is>
      </c>
      <c r="C21" s="6" t="n">
        <v>2026</v>
      </c>
      <c r="D21" s="11" t="inlineStr"/>
      <c r="E21" s="11" t="inlineStr"/>
      <c r="F21" s="11" t="inlineStr"/>
      <c r="G21" s="11" t="inlineStr"/>
    </row>
    <row r="22" ht="22" customHeight="1">
      <c r="B22" s="27" t="inlineStr">
        <is>
          <t>B - Provvigioni agenti/mediatori</t>
        </is>
      </c>
      <c r="C22" s="6" t="n">
        <v>2026</v>
      </c>
      <c r="D22" s="11" t="inlineStr"/>
      <c r="E22" s="11" t="inlineStr"/>
      <c r="F22" s="11" t="inlineStr"/>
      <c r="G22" s="11" t="inlineStr"/>
    </row>
    <row r="23" ht="22" customHeight="1">
      <c r="B23" s="25" t="inlineStr">
        <is>
          <t>C - Indennità cessazione agenzia</t>
        </is>
      </c>
      <c r="C23" s="6" t="n">
        <v>2026</v>
      </c>
      <c r="D23" s="11" t="inlineStr"/>
      <c r="E23" s="11" t="inlineStr"/>
      <c r="F23" s="11" t="inlineStr"/>
      <c r="G23" s="11" t="inlineStr"/>
    </row>
    <row r="24" ht="22" customHeight="1">
      <c r="B24" s="27" t="inlineStr">
        <is>
          <t>D - Diritti d'autore e invenzioni</t>
        </is>
      </c>
      <c r="C24" s="6" t="n">
        <v>2026</v>
      </c>
      <c r="D24" s="11" t="inlineStr"/>
      <c r="E24" s="11" t="inlineStr"/>
      <c r="F24" s="11" t="inlineStr"/>
      <c r="G24" s="11" t="inlineStr"/>
    </row>
    <row r="25" ht="22" customHeight="1">
      <c r="B25" s="25" t="inlineStr">
        <is>
          <t>E - Compensi occasionali</t>
        </is>
      </c>
      <c r="C25" s="6" t="n">
        <v>2026</v>
      </c>
      <c r="D25" s="11" t="inlineStr"/>
      <c r="E25" s="11" t="inlineStr"/>
      <c r="F25" s="11" t="inlineStr"/>
      <c r="G25" s="11" t="inlineStr"/>
    </row>
    <row r="26" ht="8" customHeight="1"/>
    <row r="27" ht="40" customHeight="1">
      <c r="B27" s="24" t="inlineStr">
        <is>
          <t>⚠  IMPORTANTE: La Certificazione Unica (CU) deve essere consegnata al percipiente entro il 31 marzo dell'anno successivo e trasmessa telematicamente all'Agenzia delle Entrate entro il 16 marzo. Conservare copia per almeno 10 anni.</t>
        </is>
      </c>
      <c r="C27" s="8" t="n"/>
      <c r="D27" s="8" t="n"/>
      <c r="E27" s="8" t="n"/>
      <c r="F27" s="8" t="n"/>
      <c r="G27" s="9" t="n"/>
    </row>
  </sheetData>
  <mergeCells count="17">
    <mergeCell ref="B1:G1"/>
    <mergeCell ref="B2:G2"/>
    <mergeCell ref="B4:G4"/>
    <mergeCell ref="C5:G5"/>
    <mergeCell ref="C6:G6"/>
    <mergeCell ref="C7:G7"/>
    <mergeCell ref="C8:G8"/>
    <mergeCell ref="C9:G9"/>
    <mergeCell ref="C10:G10"/>
    <mergeCell ref="B12:G12"/>
    <mergeCell ref="C13:G13"/>
    <mergeCell ref="C14:G14"/>
    <mergeCell ref="C15:G15"/>
    <mergeCell ref="C16:G16"/>
    <mergeCell ref="C17:G17"/>
    <mergeCell ref="B19:G19"/>
    <mergeCell ref="B27:G27"/>
  </mergeCells>
  <pageMargins left="0.5" right="0.5" top="0.75" bottom="0.75" header="0.5" footer="0.5"/>
  <pageSetup orientation="landscape" fitToHeight="0" fitToWidth="1"/>
</worksheet>
</file>

<file path=xl/worksheets/sheet7.xml><?xml version="1.0" encoding="utf-8"?>
<worksheet xmlns="http://schemas.openxmlformats.org/spreadsheetml/2006/main">
  <sheetPr>
    <outlinePr summaryBelow="1" summaryRight="1"/>
    <pageSetUpPr fitToPage="1"/>
  </sheetPr>
  <dimension ref="B1:C3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60" customWidth="1" min="3" max="3"/>
    <col width="3" customWidth="1" min="4" max="4"/>
  </cols>
  <sheetData>
    <row r="1" ht="60" customHeight="1">
      <c r="B1" s="1" t="inlineStr">
        <is>
          <t>GUIDA ALL'UTILIZZO - CALCOLATORE RITENUTA D'ACCONTO</t>
        </is>
      </c>
    </row>
    <row r="2" ht="18" customHeight="1">
      <c r="B2" s="2" t="inlineStr">
        <is>
          <t>Versione aggiornata al 16/03/2026</t>
        </is>
      </c>
    </row>
    <row r="4" ht="28" customHeight="1">
      <c r="B4" s="29" t="inlineStr">
        <is>
          <t>STRUTTURA DELLA CARTELLA DI LAVORO</t>
        </is>
      </c>
      <c r="C4" s="9" t="n"/>
    </row>
    <row r="5" ht="40" customHeight="1">
      <c r="B5" s="49" t="inlineStr">
        <is>
          <t>Foglio</t>
        </is>
      </c>
      <c r="C5" s="50" t="inlineStr">
        <is>
          <t>Descrizione</t>
        </is>
      </c>
    </row>
    <row r="6" ht="40" customHeight="1">
      <c r="B6" s="5" t="inlineStr">
        <is>
          <t>Calcolatore</t>
        </is>
      </c>
      <c r="C6" s="25" t="inlineStr">
        <is>
          <t>Inserire il compenso lordo nella cella C11 (sfondo giallo) per calcolare automaticamente ritenuta e netto. Selezionare la tipologia dalla lista a discesa in C5 e verificare l'aliquota in C6.</t>
        </is>
      </c>
    </row>
    <row r="7" ht="40" customHeight="1">
      <c r="B7" s="13" t="inlineStr">
        <is>
          <t>Aliquote e Tipologie</t>
        </is>
      </c>
      <c r="C7" s="27" t="inlineStr">
        <is>
          <t>Tabella di riferimento normativo con tutte le aliquote di ritenuta d'acconto. Non modificare.</t>
        </is>
      </c>
    </row>
    <row r="8" ht="40" customHeight="1">
      <c r="B8" s="5" t="inlineStr">
        <is>
          <t>Registro Fatture</t>
        </is>
      </c>
      <c r="C8" s="25" t="inlineStr">
        <is>
          <t>Registrare ogni fattura emessa con i dati richiesti. Le celle a sfondo giallo sono editabili. Lo stato della ritenuta si seleziona dalla lista a discesa.</t>
        </is>
      </c>
    </row>
    <row r="9" ht="40" customHeight="1">
      <c r="B9" s="13" t="inlineStr">
        <is>
          <t>Simulatore Comparativo</t>
        </is>
      </c>
      <c r="C9" s="27" t="inlineStr">
        <is>
          <t>Inserire un importo in E4 per confrontare il netto ottenuto con tutte le tipologie di ritenuta.</t>
        </is>
      </c>
    </row>
    <row r="10" ht="40" customHeight="1">
      <c r="B10" s="5" t="inlineStr">
        <is>
          <t>Scadenzario F24</t>
        </is>
      </c>
      <c r="C10" s="25" t="inlineStr">
        <is>
          <t>Inserire gli importi da versare e quelli effettivamente versati. Il sistema calcola automaticamente le differenze.</t>
        </is>
      </c>
    </row>
    <row r="11" ht="40" customHeight="1">
      <c r="B11" s="13" t="inlineStr">
        <is>
          <t>Certificazione Ritenute</t>
        </is>
      </c>
      <c r="C11" s="27" t="inlineStr">
        <is>
          <t>Compilare i dati del sostituto e del percipiente per predisporre la Certificazione Unica.</t>
        </is>
      </c>
    </row>
    <row r="13" ht="28" customHeight="1">
      <c r="B13" s="29" t="inlineStr">
        <is>
          <t>COME USARE IL CALCOLATORE</t>
        </is>
      </c>
      <c r="C13" s="9" t="n"/>
    </row>
    <row r="14" ht="40" customHeight="1">
      <c r="B14" s="5" t="inlineStr">
        <is>
          <t>Passo 1</t>
        </is>
      </c>
      <c r="C14" s="25" t="inlineStr">
        <is>
          <t>Selezionare in C5 la tipologia di ritenuta (Lavoro Autonomo, Agente, ecc.)</t>
        </is>
      </c>
    </row>
    <row r="15" ht="40" customHeight="1">
      <c r="B15" s="13" t="inlineStr">
        <is>
          <t>Passo 2</t>
        </is>
      </c>
      <c r="C15" s="27" t="inlineStr">
        <is>
          <t>Verificare o modificare l'aliquota in C6 (default 20% per lavoro autonomo)</t>
        </is>
      </c>
    </row>
    <row r="16" ht="40" customHeight="1">
      <c r="B16" s="5" t="inlineStr">
        <is>
          <t>Passo 3</t>
        </is>
      </c>
      <c r="C16" s="25" t="inlineStr">
        <is>
          <t>Verificare la base imponibile percentuale in C7 (default 100%)</t>
        </is>
      </c>
    </row>
    <row r="17" ht="40" customHeight="1">
      <c r="B17" s="13" t="inlineStr">
        <is>
          <t>Passo 4</t>
        </is>
      </c>
      <c r="C17" s="27" t="inlineStr">
        <is>
          <t>Inserire il compenso lordo in C11 - tutti i calcoli si aggiornano automaticamente</t>
        </is>
      </c>
    </row>
    <row r="18" ht="40" customHeight="1">
      <c r="B18" s="5" t="inlineStr">
        <is>
          <t>Passo 5</t>
        </is>
      </c>
      <c r="C18" s="25" t="inlineStr">
        <is>
          <t>Se si hanno contributi INPS, inserirli in C15 per calcolare il netto finale</t>
        </is>
      </c>
    </row>
    <row r="20" ht="28" customHeight="1">
      <c r="B20" s="29" t="inlineStr">
        <is>
          <t>CONCETTI FONDAMENTALI</t>
        </is>
      </c>
      <c r="C20" s="9" t="n"/>
    </row>
    <row r="21" ht="40" customHeight="1">
      <c r="B21" s="13" t="inlineStr">
        <is>
          <t>Cos'è la Ritenuta d'Acconto</t>
        </is>
      </c>
      <c r="C21" s="27" t="inlineStr">
        <is>
          <t>È un acconto d'imposta che il committente (sostituto d'imposta) trattiene sul compenso lordo e versa per conto del professionista. Il professionista la recupera in dichiarazione dei redditi (730 o Redditi PF).</t>
        </is>
      </c>
    </row>
    <row r="22" ht="40" customHeight="1">
      <c r="B22" s="5" t="inlineStr">
        <is>
          <t>Chi la applica</t>
        </is>
      </c>
      <c r="C22" s="25" t="inlineStr">
        <is>
          <t>Il committente che corrisponde compensi a lavoratori autonomi, agenti, collaboratori. I privati non obbligati come sostituti d'imposta NON devono applicarla.</t>
        </is>
      </c>
    </row>
    <row r="23" ht="40" customHeight="1">
      <c r="B23" s="13" t="inlineStr">
        <is>
          <t>Termine versamento F24</t>
        </is>
      </c>
      <c r="C23" s="27" t="inlineStr">
        <is>
          <t>Entro il 16 del mese successivo a quello in cui è stata operata la ritenuta, con codice tributo 1040 per lavoro autonomo.</t>
        </is>
      </c>
    </row>
    <row r="24" ht="40" customHeight="1">
      <c r="B24" s="5" t="inlineStr">
        <is>
          <t>Esenzione Forfettari</t>
        </is>
      </c>
      <c r="C24" s="25" t="inlineStr">
        <is>
          <t>I contribuenti in regime forfettario sono ESCLUSI dalla ritenuta d'acconto. Devono rilasciare dichiarazione scritta al committente indicando che operano in regime forfettario (art. 1 c. 67 L. 190/2014).</t>
        </is>
      </c>
    </row>
    <row r="25" ht="40" customHeight="1">
      <c r="B25" s="13" t="inlineStr">
        <is>
          <t>Certificazione Unica (CU)</t>
        </is>
      </c>
      <c r="C25" s="27" t="inlineStr">
        <is>
          <t>Il committente deve rilasciare la CU al percipiente entro il 31 marzo e trasmetterla all'Agenzia delle Entrate entro il 16 marzo dell'anno successivo.</t>
        </is>
      </c>
    </row>
    <row r="27" ht="28" customHeight="1">
      <c r="B27" s="29" t="inlineStr">
        <is>
          <t>LEGENDA COLORI</t>
        </is>
      </c>
      <c r="C27" s="9" t="n"/>
    </row>
    <row r="28" ht="40" customHeight="1">
      <c r="B28" s="5" t="inlineStr">
        <is>
          <t>Sfondo Giallo Tenue</t>
        </is>
      </c>
      <c r="C28" s="25" t="inlineStr">
        <is>
          <t>Celle di inserimento dati - modificabili dall'utente</t>
        </is>
      </c>
    </row>
    <row r="29" ht="40" customHeight="1">
      <c r="B29" s="13" t="inlineStr">
        <is>
          <t>Sfondo Verde Chiaro</t>
        </is>
      </c>
      <c r="C29" s="27" t="inlineStr">
        <is>
          <t>Celle calcolate automaticamente - non modificare</t>
        </is>
      </c>
    </row>
    <row r="30" ht="40" customHeight="1">
      <c r="B30" s="5" t="inlineStr">
        <is>
          <t>Verde (#22C55E)</t>
        </is>
      </c>
      <c r="C30" s="25" t="inlineStr">
        <is>
          <t>Valore positivo / ritenuta versata / stato conforme</t>
        </is>
      </c>
    </row>
    <row r="31" ht="40" customHeight="1">
      <c r="B31" s="13" t="inlineStr">
        <is>
          <t>Rosso (#DC2626)</t>
        </is>
      </c>
      <c r="C31" s="27" t="inlineStr">
        <is>
          <t>Attenzione richiesta / ritenuta da versare / anomalia</t>
        </is>
      </c>
    </row>
    <row r="32" ht="40" customHeight="1">
      <c r="B32" s="5" t="inlineStr">
        <is>
          <t>Giallo (#EAB308)</t>
        </is>
      </c>
      <c r="C32" s="25" t="inlineStr">
        <is>
          <t>Avviso / scadenza imminente / in attesa</t>
        </is>
      </c>
    </row>
  </sheetData>
  <mergeCells count="6">
    <mergeCell ref="B1:C1"/>
    <mergeCell ref="B2:C2"/>
    <mergeCell ref="B4:C4"/>
    <mergeCell ref="B13:C13"/>
    <mergeCell ref="B20:C20"/>
    <mergeCell ref="B27:C27"/>
  </mergeCells>
  <pageMargins left="0.5" right="0.5" top="0.75" bottom="0.75" header="0.5" footer="0.5"/>
  <pageSetup orientation="landscape" fitToHeight="0" fitToWidth="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2026-03-16T09:10:18Z</dcterms:created>
  <dcterms:modified xmlns:dcterms="http://purl.org/dc/terms/" xmlns:xsi="http://www.w3.org/2001/XMLSchema-instance" xsi:type="dcterms:W3CDTF">2026-03-16T09:10:18Z</dcterms:modified>
</cp:coreProperties>
</file>