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olo IVA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Riepilogo Mensile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'Calcolo IVA'!1:5</definedName>
    <definedName name="_xlnm.Print_Titles" localSheetId="2">'Riepilogo Mensile'!1:4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0&quot;%&quot;"/>
  </numFmts>
  <fonts count="13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sz val="10"/>
    </font>
    <font>
      <name val="Calibri"/>
      <i val="1"/>
      <color rgb="00555555"/>
      <sz val="9"/>
    </font>
    <font>
      <name val="Calibri"/>
      <b val="1"/>
      <color rgb="0022C55E"/>
      <sz val="10"/>
    </font>
    <font>
      <name val="Calibri"/>
      <b val="1"/>
      <color rgb="00FFFFFF"/>
      <sz val="11"/>
    </font>
    <font>
      <name val="Calibri"/>
      <sz val="10"/>
    </font>
    <font>
      <name val="Calibri"/>
      <color rgb="001A1A1A"/>
      <sz val="10"/>
    </font>
    <font>
      <name val="Calibri"/>
      <b val="1"/>
      <color rgb="000F766E"/>
      <sz val="11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b val="1"/>
      <color rgb="00DC2626"/>
      <sz val="10"/>
    </font>
    <font>
      <name val="Calibri"/>
      <i val="1"/>
      <color rgb="00DC2626"/>
      <sz val="10"/>
    </font>
  </fonts>
  <fills count="11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14B8A6"/>
      </patternFill>
    </fill>
    <fill>
      <patternFill patternType="solid">
        <fgColor rgb="00E6F7F6"/>
      </patternFill>
    </fill>
    <fill>
      <patternFill patternType="solid">
        <fgColor rgb="00F8FFFE"/>
      </patternFill>
    </fill>
    <fill>
      <patternFill patternType="solid">
        <fgColor rgb="00FEE2E2"/>
      </patternFill>
    </fill>
  </fills>
  <borders count="11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CCCCCC"/>
      </left>
      <right style="thin">
        <color rgb="00CCCCCC"/>
      </right>
      <top style="medium">
        <color rgb="000F766E"/>
      </top>
      <bottom style="thin">
        <color rgb="00CCCCCC"/>
      </bottom>
    </border>
    <border>
      <left/>
      <right/>
      <top style="medium">
        <color rgb="000F766E"/>
      </top>
      <bottom/>
      <diagonal/>
    </border>
    <border>
      <left/>
      <right style="thin">
        <color rgb="00CCCCCC"/>
      </right>
      <top style="medium">
        <color rgb="000F766E"/>
      </top>
      <bottom/>
      <diagonal/>
    </border>
    <border>
      <left/>
      <right/>
      <top style="medium">
        <color rgb="000F766E"/>
      </top>
      <bottom style="thin">
        <color rgb="00CCCCCC"/>
      </bottom>
      <diagonal/>
    </border>
    <border>
      <left/>
      <right style="thin">
        <color rgb="00CCCCCC"/>
      </right>
      <top style="medium">
        <color rgb="000F766E"/>
      </top>
      <bottom style="thin">
        <color rgb="00CCCCCC"/>
      </bottom>
      <diagonal/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5" fillId="5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 wrapText="1"/>
    </xf>
    <xf numFmtId="164" fontId="7" fillId="2" borderId="1" applyAlignment="1" pivotButton="0" quotePrefix="0" xfId="0">
      <alignment horizontal="right" vertical="center"/>
    </xf>
    <xf numFmtId="165" fontId="7" fillId="2" borderId="1" applyAlignment="1" pivotButton="0" quotePrefix="0" xfId="0">
      <alignment horizontal="center" vertical="center" wrapText="1"/>
    </xf>
    <xf numFmtId="164" fontId="6" fillId="3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 wrapText="1"/>
    </xf>
    <xf numFmtId="164" fontId="6" fillId="4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right" vertical="center"/>
    </xf>
    <xf numFmtId="165" fontId="0" fillId="2" borderId="1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164" fontId="8" fillId="6" borderId="2" applyAlignment="1" pivotButton="0" quotePrefix="0" xfId="0">
      <alignment horizontal="right" vertical="center"/>
    </xf>
    <xf numFmtId="0" fontId="3" fillId="6" borderId="2" applyAlignment="1" pivotButton="0" quotePrefix="0" xfId="0">
      <alignment horizontal="center" vertical="center" wrapText="1"/>
    </xf>
    <xf numFmtId="0" fontId="0" fillId="6" borderId="2" pivotButton="0" quotePrefix="0" xfId="0"/>
    <xf numFmtId="0" fontId="9" fillId="7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10" pivotButton="0" quotePrefix="0" xfId="0"/>
    <xf numFmtId="165" fontId="6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5" fontId="6" fillId="4" borderId="1" applyAlignment="1" pivotButton="0" quotePrefix="0" xfId="0">
      <alignment horizontal="center" vertical="center" wrapText="1"/>
    </xf>
    <xf numFmtId="0" fontId="1" fillId="8" borderId="0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center"/>
    </xf>
    <xf numFmtId="164" fontId="8" fillId="6" borderId="1" applyAlignment="1" pivotButton="0" quotePrefix="0" xfId="0">
      <alignment horizontal="right" vertical="center"/>
    </xf>
    <xf numFmtId="0" fontId="10" fillId="5" borderId="1" applyAlignment="1" pivotButton="0" quotePrefix="0" xfId="0">
      <alignment horizontal="center" vertical="center" wrapText="1"/>
    </xf>
    <xf numFmtId="0" fontId="3" fillId="8" borderId="0" applyAlignment="1" pivotButton="0" quotePrefix="0" xfId="0">
      <alignment horizontal="center" vertical="center" wrapText="1"/>
    </xf>
    <xf numFmtId="0" fontId="6" fillId="9" borderId="1" applyAlignment="1" pivotButton="0" quotePrefix="0" xfId="0">
      <alignment horizontal="left" vertical="center" wrapText="1"/>
    </xf>
    <xf numFmtId="0" fontId="11" fillId="10" borderId="1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color rgb="0092400E"/>
        <sz val="10"/>
      </font>
      <fill>
        <patternFill patternType="solid">
          <fgColor rgb="00FEF3C7"/>
        </patternFill>
      </fill>
    </dxf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  <dxf>
      <font>
        <name val="Calibri"/>
        <b val="1"/>
        <color rgb="00EAB308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IVA Mensile per Aliquota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Mensile'!D4</f>
            </strRef>
            <v>IVA 22%</v>
          </tx>
          <spPr>
            <a:ln xmlns:a="http://schemas.openxmlformats.org/drawingml/2006/main">
              <a:prstDash val="solid"/>
            </a:ln>
          </spPr>
          <cat>
            <numRef>
              <f>'Riepilogo Mensile'!$B$5:$B$16</f>
            </numRef>
          </cat>
          <val>
            <numRef>
              <f>'Riepilogo Mensile'!$D$5:$D$16</f>
            </numRef>
          </val>
        </ser>
        <ser>
          <idx val="1"/>
          <order val="1"/>
          <tx>
            <strRef>
              <f>'Riepilogo Mensile'!F4</f>
            </strRef>
            <v>IVA 10%</v>
          </tx>
          <spPr>
            <a:ln xmlns:a="http://schemas.openxmlformats.org/drawingml/2006/main">
              <a:prstDash val="solid"/>
            </a:ln>
          </spPr>
          <cat>
            <numRef>
              <f>'Riepilogo Mensile'!$B$5:$B$16</f>
            </numRef>
          </cat>
          <val>
            <numRef>
              <f>'Riepilogo Mensile'!$F$5:$F$16</f>
            </numRef>
          </val>
        </ser>
        <ser>
          <idx val="2"/>
          <order val="2"/>
          <tx>
            <strRef>
              <f>'Riepilogo Mensile'!H4</f>
            </strRef>
            <v>IVA 4%</v>
          </tx>
          <spPr>
            <a:ln xmlns:a="http://schemas.openxmlformats.org/drawingml/2006/main">
              <a:prstDash val="solid"/>
            </a:ln>
          </spPr>
          <cat>
            <numRef>
              <f>'Riepilogo Mensile'!$B$5:$B$16</f>
            </numRef>
          </cat>
          <val>
            <numRef>
              <f>'Riepilogo Mensile'!$H$5:$H$16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64"/>
  <sheetViews>
    <sheetView showGridLines="1"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</cols>
  <sheetData>
    <row r="1" ht="18" customHeight="1">
      <c r="A1" s="1" t="inlineStr">
        <is>
          <t>REGISTRO CALCOLO IVA</t>
        </is>
      </c>
    </row>
    <row r="2" ht="18" customHeight="1">
      <c r="A2" s="2" t="inlineStr">
        <is>
          <t>Data: 16/03/2026</t>
        </is>
      </c>
      <c r="E2" s="3" t="inlineStr">
        <is>
          <t>Vedi foglio 'Parametri' per le aliquote IVA</t>
        </is>
      </c>
    </row>
    <row r="3" ht="18" customHeight="1">
      <c r="A3" s="4" t="inlineStr">
        <is>
          <t>Legenda:</t>
        </is>
      </c>
      <c r="C3" s="5" t="inlineStr">
        <is>
          <t>Sfondo giallo = cella di input</t>
        </is>
      </c>
      <c r="E3" s="6" t="inlineStr">
        <is>
          <t>Sfondo verde chiaro = cella calcolata</t>
        </is>
      </c>
      <c r="G3" s="7" t="inlineStr">
        <is>
          <t>Esente IVA = aliquota 0%</t>
        </is>
      </c>
    </row>
    <row r="4" ht="18" customHeight="1">
      <c r="A4" s="8" t="inlineStr"/>
    </row>
    <row r="5" ht="18" customHeight="1">
      <c r="A5" s="9" t="inlineStr">
        <is>
          <t>#</t>
        </is>
      </c>
      <c r="B5" s="9" t="inlineStr">
        <is>
          <t>Descrizione Articolo/Servizio</t>
        </is>
      </c>
      <c r="C5" s="9" t="inlineStr">
        <is>
          <t>Categoria</t>
        </is>
      </c>
      <c r="D5" s="9" t="inlineStr">
        <is>
          <t>Imponibile (€)</t>
        </is>
      </c>
      <c r="E5" s="9" t="inlineStr">
        <is>
          <t>Aliquota IVA (%)</t>
        </is>
      </c>
      <c r="F5" s="9" t="inlineStr">
        <is>
          <t>Importo IVA (€)</t>
        </is>
      </c>
      <c r="G5" s="9" t="inlineStr">
        <is>
          <t>Totale con IVA (€)</t>
        </is>
      </c>
      <c r="H5" s="9" t="inlineStr">
        <is>
          <t>IVA Detraibile (€)</t>
        </is>
      </c>
      <c r="I5" s="9" t="inlineStr">
        <is>
          <t>Note</t>
        </is>
      </c>
    </row>
    <row r="6" ht="18" customHeight="1">
      <c r="A6" s="10" t="n">
        <v>1</v>
      </c>
      <c r="B6" s="11" t="inlineStr">
        <is>
          <t>Consulenza informatica</t>
        </is>
      </c>
      <c r="C6" s="12" t="inlineStr">
        <is>
          <t>Servizi</t>
        </is>
      </c>
      <c r="D6" s="13" t="n">
        <v>1500</v>
      </c>
      <c r="E6" s="14" t="n">
        <v>22</v>
      </c>
      <c r="F6" s="15">
        <f>D6*E6/100</f>
        <v/>
      </c>
      <c r="G6" s="15">
        <f>D6+F6</f>
        <v/>
      </c>
      <c r="H6" s="15">
        <f>IF(C6="Carburante",F6*0.4,IF(C6="Esente",0,F6))</f>
        <v/>
      </c>
      <c r="I6" s="11" t="inlineStr"/>
    </row>
    <row r="7" ht="18" customHeight="1">
      <c r="A7" s="16" t="n">
        <v>2</v>
      </c>
      <c r="B7" s="11" t="inlineStr">
        <is>
          <t>Acquisto PC portatile</t>
        </is>
      </c>
      <c r="C7" s="12" t="inlineStr">
        <is>
          <t>Beni</t>
        </is>
      </c>
      <c r="D7" s="13" t="n">
        <v>899</v>
      </c>
      <c r="E7" s="14" t="n">
        <v>22</v>
      </c>
      <c r="F7" s="17">
        <f>D7*E7/100</f>
        <v/>
      </c>
      <c r="G7" s="17">
        <f>D7+F7</f>
        <v/>
      </c>
      <c r="H7" s="17">
        <f>IF(C7="Carburante",F7*0.4,IF(C7="Esente",0,F7))</f>
        <v/>
      </c>
      <c r="I7" s="11" t="inlineStr"/>
    </row>
    <row r="8" ht="18" customHeight="1">
      <c r="A8" s="10" t="n">
        <v>3</v>
      </c>
      <c r="B8" s="11" t="inlineStr">
        <is>
          <t>Carburante veicolo aziendale</t>
        </is>
      </c>
      <c r="C8" s="12" t="inlineStr">
        <is>
          <t>Carburante</t>
        </is>
      </c>
      <c r="D8" s="13" t="n">
        <v>150</v>
      </c>
      <c r="E8" s="14" t="n">
        <v>22</v>
      </c>
      <c r="F8" s="15">
        <f>D8*E8/100</f>
        <v/>
      </c>
      <c r="G8" s="15">
        <f>D8+F8</f>
        <v/>
      </c>
      <c r="H8" s="15">
        <f>IF(C8="Carburante",F8*0.4,IF(C8="Esente",0,F8))</f>
        <v/>
      </c>
      <c r="I8" s="11" t="inlineStr"/>
    </row>
    <row r="9" ht="18" customHeight="1">
      <c r="A9" s="16" t="n">
        <v>4</v>
      </c>
      <c r="B9" s="11" t="inlineStr">
        <is>
          <t>Prodotti alimentari ufficio</t>
        </is>
      </c>
      <c r="C9" s="12" t="inlineStr">
        <is>
          <t>Alimentari</t>
        </is>
      </c>
      <c r="D9" s="13" t="n">
        <v>75.5</v>
      </c>
      <c r="E9" s="14" t="n">
        <v>10</v>
      </c>
      <c r="F9" s="17">
        <f>D9*E9/100</f>
        <v/>
      </c>
      <c r="G9" s="17">
        <f>D9+F9</f>
        <v/>
      </c>
      <c r="H9" s="17">
        <f>IF(C9="Carburante",F9*0.4,IF(C9="Esente",0,F9))</f>
        <v/>
      </c>
      <c r="I9" s="11" t="inlineStr"/>
    </row>
    <row r="10" ht="18" customHeight="1">
      <c r="A10" s="10" t="n">
        <v>5</v>
      </c>
      <c r="B10" s="11" t="inlineStr">
        <is>
          <t>Farmaci primo soccorso</t>
        </is>
      </c>
      <c r="C10" s="12" t="inlineStr">
        <is>
          <t>Farmaci</t>
        </is>
      </c>
      <c r="D10" s="13" t="n">
        <v>45</v>
      </c>
      <c r="E10" s="14" t="n">
        <v>10</v>
      </c>
      <c r="F10" s="15">
        <f>D10*E10/100</f>
        <v/>
      </c>
      <c r="G10" s="15">
        <f>D10+F10</f>
        <v/>
      </c>
      <c r="H10" s="15">
        <f>IF(C10="Carburante",F10*0.4,IF(C10="Esente",0,F10))</f>
        <v/>
      </c>
      <c r="I10" s="11" t="inlineStr"/>
    </row>
    <row r="11" ht="18" customHeight="1">
      <c r="A11" s="16" t="n">
        <v>6</v>
      </c>
      <c r="B11" s="11" t="inlineStr">
        <is>
          <t>Abbonamento software SaaS</t>
        </is>
      </c>
      <c r="C11" s="12" t="inlineStr">
        <is>
          <t>Servizi</t>
        </is>
      </c>
      <c r="D11" s="13" t="n">
        <v>299</v>
      </c>
      <c r="E11" s="14" t="n">
        <v>22</v>
      </c>
      <c r="F11" s="17">
        <f>D11*E11/100</f>
        <v/>
      </c>
      <c r="G11" s="17">
        <f>D11+F11</f>
        <v/>
      </c>
      <c r="H11" s="17">
        <f>IF(C11="Carburante",F11*0.4,IF(C11="Esente",0,F11))</f>
        <v/>
      </c>
      <c r="I11" s="11" t="inlineStr"/>
    </row>
    <row r="12" ht="18" customHeight="1">
      <c r="A12" s="10" t="n">
        <v>7</v>
      </c>
      <c r="B12" s="11" t="inlineStr">
        <is>
          <t>Materiale cancelleria</t>
        </is>
      </c>
      <c r="C12" s="12" t="inlineStr">
        <is>
          <t>Beni</t>
        </is>
      </c>
      <c r="D12" s="13" t="n">
        <v>65</v>
      </c>
      <c r="E12" s="14" t="n">
        <v>22</v>
      </c>
      <c r="F12" s="15">
        <f>D12*E12/100</f>
        <v/>
      </c>
      <c r="G12" s="15">
        <f>D12+F12</f>
        <v/>
      </c>
      <c r="H12" s="15">
        <f>IF(C12="Carburante",F12*0.4,IF(C12="Esente",0,F12))</f>
        <v/>
      </c>
      <c r="I12" s="11" t="inlineStr"/>
    </row>
    <row r="13" ht="18" customHeight="1">
      <c r="A13" s="16" t="n">
        <v>8</v>
      </c>
      <c r="B13" s="11" t="inlineStr">
        <is>
          <t>Formazione personale</t>
        </is>
      </c>
      <c r="C13" s="12" t="inlineStr">
        <is>
          <t>Servizi</t>
        </is>
      </c>
      <c r="D13" s="13" t="n">
        <v>800</v>
      </c>
      <c r="E13" s="14" t="n">
        <v>22</v>
      </c>
      <c r="F13" s="17">
        <f>D13*E13/100</f>
        <v/>
      </c>
      <c r="G13" s="17">
        <f>D13+F13</f>
        <v/>
      </c>
      <c r="H13" s="17">
        <f>IF(C13="Carburante",F13*0.4,IF(C13="Esente",0,F13))</f>
        <v/>
      </c>
      <c r="I13" s="11" t="inlineStr"/>
    </row>
    <row r="14" ht="18" customHeight="1">
      <c r="A14" s="10" t="n">
        <v>9</v>
      </c>
      <c r="B14" s="11" t="inlineStr">
        <is>
          <t>Prodotti freschi mensa</t>
        </is>
      </c>
      <c r="C14" s="12" t="inlineStr">
        <is>
          <t>Alimentari</t>
        </is>
      </c>
      <c r="D14" s="13" t="n">
        <v>120</v>
      </c>
      <c r="E14" s="14" t="n">
        <v>4</v>
      </c>
      <c r="F14" s="15">
        <f>D14*E14/100</f>
        <v/>
      </c>
      <c r="G14" s="15">
        <f>D14+F14</f>
        <v/>
      </c>
      <c r="H14" s="15">
        <f>IF(C14="Carburante",F14*0.4,IF(C14="Esente",0,F14))</f>
        <v/>
      </c>
      <c r="I14" s="11" t="inlineStr"/>
    </row>
    <row r="15" ht="18" customHeight="1">
      <c r="A15" s="16" t="n">
        <v>10</v>
      </c>
      <c r="B15" s="11" t="inlineStr">
        <is>
          <t>Prestazione medica esente</t>
        </is>
      </c>
      <c r="C15" s="12" t="inlineStr">
        <is>
          <t>Esente</t>
        </is>
      </c>
      <c r="D15" s="13" t="n">
        <v>250</v>
      </c>
      <c r="E15" s="14" t="n">
        <v>0</v>
      </c>
      <c r="F15" s="17">
        <f>D15*E15/100</f>
        <v/>
      </c>
      <c r="G15" s="17">
        <f>D15+F15</f>
        <v/>
      </c>
      <c r="H15" s="17">
        <f>IF(C15="Carburante",F15*0.4,IF(C15="Esente",0,F15))</f>
        <v/>
      </c>
      <c r="I15" s="11" t="inlineStr"/>
    </row>
    <row r="16" ht="18" customHeight="1">
      <c r="A16" s="10" t="n">
        <v>11</v>
      </c>
      <c r="B16" s="18" t="n"/>
      <c r="C16" s="19" t="n"/>
      <c r="D16" s="20" t="n"/>
      <c r="E16" s="21" t="n"/>
      <c r="F16" s="15">
        <f>IF(D16="","",D16*E16/100)</f>
        <v/>
      </c>
      <c r="G16" s="15">
        <f>IF(D16="","",D16+F16)</f>
        <v/>
      </c>
      <c r="H16" s="15">
        <f>IF(D16="","",IF(C16="Carburante",F16*0.4,IF(C16="Esente",0,F16)))</f>
        <v/>
      </c>
      <c r="I16" s="18" t="n"/>
    </row>
    <row r="17" ht="18" customHeight="1">
      <c r="A17" s="16" t="n">
        <v>12</v>
      </c>
      <c r="B17" s="18" t="n"/>
      <c r="C17" s="19" t="n"/>
      <c r="D17" s="20" t="n"/>
      <c r="E17" s="21" t="n"/>
      <c r="F17" s="17">
        <f>IF(D17="","",D17*E17/100)</f>
        <v/>
      </c>
      <c r="G17" s="17">
        <f>IF(D17="","",D17+F17)</f>
        <v/>
      </c>
      <c r="H17" s="17">
        <f>IF(D17="","",IF(C17="Carburante",F17*0.4,IF(C17="Esente",0,F17)))</f>
        <v/>
      </c>
      <c r="I17" s="18" t="n"/>
    </row>
    <row r="18" ht="18" customHeight="1">
      <c r="A18" s="10" t="n">
        <v>13</v>
      </c>
      <c r="B18" s="18" t="n"/>
      <c r="C18" s="19" t="n"/>
      <c r="D18" s="20" t="n"/>
      <c r="E18" s="21" t="n"/>
      <c r="F18" s="15">
        <f>IF(D18="","",D18*E18/100)</f>
        <v/>
      </c>
      <c r="G18" s="15">
        <f>IF(D18="","",D18+F18)</f>
        <v/>
      </c>
      <c r="H18" s="15">
        <f>IF(D18="","",IF(C18="Carburante",F18*0.4,IF(C18="Esente",0,F18)))</f>
        <v/>
      </c>
      <c r="I18" s="18" t="n"/>
    </row>
    <row r="19" ht="18" customHeight="1">
      <c r="A19" s="16" t="n">
        <v>14</v>
      </c>
      <c r="B19" s="18" t="n"/>
      <c r="C19" s="19" t="n"/>
      <c r="D19" s="20" t="n"/>
      <c r="E19" s="21" t="n"/>
      <c r="F19" s="17">
        <f>IF(D19="","",D19*E19/100)</f>
        <v/>
      </c>
      <c r="G19" s="17">
        <f>IF(D19="","",D19+F19)</f>
        <v/>
      </c>
      <c r="H19" s="17">
        <f>IF(D19="","",IF(C19="Carburante",F19*0.4,IF(C19="Esente",0,F19)))</f>
        <v/>
      </c>
      <c r="I19" s="18" t="n"/>
    </row>
    <row r="20" ht="18" customHeight="1">
      <c r="A20" s="10" t="n">
        <v>15</v>
      </c>
      <c r="B20" s="18" t="n"/>
      <c r="C20" s="19" t="n"/>
      <c r="D20" s="20" t="n"/>
      <c r="E20" s="21" t="n"/>
      <c r="F20" s="15">
        <f>IF(D20="","",D20*E20/100)</f>
        <v/>
      </c>
      <c r="G20" s="15">
        <f>IF(D20="","",D20+F20)</f>
        <v/>
      </c>
      <c r="H20" s="15">
        <f>IF(D20="","",IF(C20="Carburante",F20*0.4,IF(C20="Esente",0,F20)))</f>
        <v/>
      </c>
      <c r="I20" s="18" t="n"/>
    </row>
    <row r="21" ht="18" customHeight="1">
      <c r="A21" s="16" t="n">
        <v>16</v>
      </c>
      <c r="B21" s="18" t="n"/>
      <c r="C21" s="19" t="n"/>
      <c r="D21" s="20" t="n"/>
      <c r="E21" s="21" t="n"/>
      <c r="F21" s="17">
        <f>IF(D21="","",D21*E21/100)</f>
        <v/>
      </c>
      <c r="G21" s="17">
        <f>IF(D21="","",D21+F21)</f>
        <v/>
      </c>
      <c r="H21" s="17">
        <f>IF(D21="","",IF(C21="Carburante",F21*0.4,IF(C21="Esente",0,F21)))</f>
        <v/>
      </c>
      <c r="I21" s="18" t="n"/>
    </row>
    <row r="22" ht="18" customHeight="1">
      <c r="A22" s="10" t="n">
        <v>17</v>
      </c>
      <c r="B22" s="18" t="n"/>
      <c r="C22" s="19" t="n"/>
      <c r="D22" s="20" t="n"/>
      <c r="E22" s="21" t="n"/>
      <c r="F22" s="15">
        <f>IF(D22="","",D22*E22/100)</f>
        <v/>
      </c>
      <c r="G22" s="15">
        <f>IF(D22="","",D22+F22)</f>
        <v/>
      </c>
      <c r="H22" s="15">
        <f>IF(D22="","",IF(C22="Carburante",F22*0.4,IF(C22="Esente",0,F22)))</f>
        <v/>
      </c>
      <c r="I22" s="18" t="n"/>
    </row>
    <row r="23" ht="18" customHeight="1">
      <c r="A23" s="16" t="n">
        <v>18</v>
      </c>
      <c r="B23" s="18" t="n"/>
      <c r="C23" s="19" t="n"/>
      <c r="D23" s="20" t="n"/>
      <c r="E23" s="21" t="n"/>
      <c r="F23" s="17">
        <f>IF(D23="","",D23*E23/100)</f>
        <v/>
      </c>
      <c r="G23" s="17">
        <f>IF(D23="","",D23+F23)</f>
        <v/>
      </c>
      <c r="H23" s="17">
        <f>IF(D23="","",IF(C23="Carburante",F23*0.4,IF(C23="Esente",0,F23)))</f>
        <v/>
      </c>
      <c r="I23" s="18" t="n"/>
    </row>
    <row r="24" ht="18" customHeight="1">
      <c r="A24" s="10" t="n">
        <v>19</v>
      </c>
      <c r="B24" s="18" t="n"/>
      <c r="C24" s="19" t="n"/>
      <c r="D24" s="20" t="n"/>
      <c r="E24" s="21" t="n"/>
      <c r="F24" s="15">
        <f>IF(D24="","",D24*E24/100)</f>
        <v/>
      </c>
      <c r="G24" s="15">
        <f>IF(D24="","",D24+F24)</f>
        <v/>
      </c>
      <c r="H24" s="15">
        <f>IF(D24="","",IF(C24="Carburante",F24*0.4,IF(C24="Esente",0,F24)))</f>
        <v/>
      </c>
      <c r="I24" s="18" t="n"/>
    </row>
    <row r="25" ht="18" customHeight="1">
      <c r="A25" s="16" t="n">
        <v>20</v>
      </c>
      <c r="B25" s="18" t="n"/>
      <c r="C25" s="19" t="n"/>
      <c r="D25" s="20" t="n"/>
      <c r="E25" s="21" t="n"/>
      <c r="F25" s="17">
        <f>IF(D25="","",D25*E25/100)</f>
        <v/>
      </c>
      <c r="G25" s="17">
        <f>IF(D25="","",D25+F25)</f>
        <v/>
      </c>
      <c r="H25" s="17">
        <f>IF(D25="","",IF(C25="Carburante",F25*0.4,IF(C25="Esente",0,F25)))</f>
        <v/>
      </c>
      <c r="I25" s="18" t="n"/>
    </row>
    <row r="26" ht="18" customHeight="1">
      <c r="A26" s="10" t="n">
        <v>21</v>
      </c>
      <c r="B26" s="18" t="n"/>
      <c r="C26" s="19" t="n"/>
      <c r="D26" s="20" t="n"/>
      <c r="E26" s="21" t="n"/>
      <c r="F26" s="15">
        <f>IF(D26="","",D26*E26/100)</f>
        <v/>
      </c>
      <c r="G26" s="15">
        <f>IF(D26="","",D26+F26)</f>
        <v/>
      </c>
      <c r="H26" s="15">
        <f>IF(D26="","",IF(C26="Carburante",F26*0.4,IF(C26="Esente",0,F26)))</f>
        <v/>
      </c>
      <c r="I26" s="18" t="n"/>
    </row>
    <row r="27" ht="18" customHeight="1">
      <c r="A27" s="16" t="n">
        <v>22</v>
      </c>
      <c r="B27" s="18" t="n"/>
      <c r="C27" s="19" t="n"/>
      <c r="D27" s="20" t="n"/>
      <c r="E27" s="21" t="n"/>
      <c r="F27" s="17">
        <f>IF(D27="","",D27*E27/100)</f>
        <v/>
      </c>
      <c r="G27" s="17">
        <f>IF(D27="","",D27+F27)</f>
        <v/>
      </c>
      <c r="H27" s="17">
        <f>IF(D27="","",IF(C27="Carburante",F27*0.4,IF(C27="Esente",0,F27)))</f>
        <v/>
      </c>
      <c r="I27" s="18" t="n"/>
    </row>
    <row r="28" ht="18" customHeight="1">
      <c r="A28" s="10" t="n">
        <v>23</v>
      </c>
      <c r="B28" s="18" t="n"/>
      <c r="C28" s="19" t="n"/>
      <c r="D28" s="20" t="n"/>
      <c r="E28" s="21" t="n"/>
      <c r="F28" s="15">
        <f>IF(D28="","",D28*E28/100)</f>
        <v/>
      </c>
      <c r="G28" s="15">
        <f>IF(D28="","",D28+F28)</f>
        <v/>
      </c>
      <c r="H28" s="15">
        <f>IF(D28="","",IF(C28="Carburante",F28*0.4,IF(C28="Esente",0,F28)))</f>
        <v/>
      </c>
      <c r="I28" s="18" t="n"/>
    </row>
    <row r="29" ht="18" customHeight="1">
      <c r="A29" s="16" t="n">
        <v>24</v>
      </c>
      <c r="B29" s="18" t="n"/>
      <c r="C29" s="19" t="n"/>
      <c r="D29" s="20" t="n"/>
      <c r="E29" s="21" t="n"/>
      <c r="F29" s="17">
        <f>IF(D29="","",D29*E29/100)</f>
        <v/>
      </c>
      <c r="G29" s="17">
        <f>IF(D29="","",D29+F29)</f>
        <v/>
      </c>
      <c r="H29" s="17">
        <f>IF(D29="","",IF(C29="Carburante",F29*0.4,IF(C29="Esente",0,F29)))</f>
        <v/>
      </c>
      <c r="I29" s="18" t="n"/>
    </row>
    <row r="30" ht="18" customHeight="1">
      <c r="A30" s="10" t="n">
        <v>25</v>
      </c>
      <c r="B30" s="18" t="n"/>
      <c r="C30" s="19" t="n"/>
      <c r="D30" s="20" t="n"/>
      <c r="E30" s="21" t="n"/>
      <c r="F30" s="15">
        <f>IF(D30="","",D30*E30/100)</f>
        <v/>
      </c>
      <c r="G30" s="15">
        <f>IF(D30="","",D30+F30)</f>
        <v/>
      </c>
      <c r="H30" s="15">
        <f>IF(D30="","",IF(C30="Carburante",F30*0.4,IF(C30="Esente",0,F30)))</f>
        <v/>
      </c>
      <c r="I30" s="18" t="n"/>
    </row>
    <row r="31" ht="18" customHeight="1">
      <c r="A31" s="16" t="n">
        <v>26</v>
      </c>
      <c r="B31" s="18" t="n"/>
      <c r="C31" s="19" t="n"/>
      <c r="D31" s="20" t="n"/>
      <c r="E31" s="21" t="n"/>
      <c r="F31" s="17">
        <f>IF(D31="","",D31*E31/100)</f>
        <v/>
      </c>
      <c r="G31" s="17">
        <f>IF(D31="","",D31+F31)</f>
        <v/>
      </c>
      <c r="H31" s="17">
        <f>IF(D31="","",IF(C31="Carburante",F31*0.4,IF(C31="Esente",0,F31)))</f>
        <v/>
      </c>
      <c r="I31" s="18" t="n"/>
    </row>
    <row r="32" ht="18" customHeight="1">
      <c r="A32" s="10" t="n">
        <v>27</v>
      </c>
      <c r="B32" s="18" t="n"/>
      <c r="C32" s="19" t="n"/>
      <c r="D32" s="20" t="n"/>
      <c r="E32" s="21" t="n"/>
      <c r="F32" s="15">
        <f>IF(D32="","",D32*E32/100)</f>
        <v/>
      </c>
      <c r="G32" s="15">
        <f>IF(D32="","",D32+F32)</f>
        <v/>
      </c>
      <c r="H32" s="15">
        <f>IF(D32="","",IF(C32="Carburante",F32*0.4,IF(C32="Esente",0,F32)))</f>
        <v/>
      </c>
      <c r="I32" s="18" t="n"/>
    </row>
    <row r="33" ht="18" customHeight="1">
      <c r="A33" s="16" t="n">
        <v>28</v>
      </c>
      <c r="B33" s="18" t="n"/>
      <c r="C33" s="19" t="n"/>
      <c r="D33" s="20" t="n"/>
      <c r="E33" s="21" t="n"/>
      <c r="F33" s="17">
        <f>IF(D33="","",D33*E33/100)</f>
        <v/>
      </c>
      <c r="G33" s="17">
        <f>IF(D33="","",D33+F33)</f>
        <v/>
      </c>
      <c r="H33" s="17">
        <f>IF(D33="","",IF(C33="Carburante",F33*0.4,IF(C33="Esente",0,F33)))</f>
        <v/>
      </c>
      <c r="I33" s="18" t="n"/>
    </row>
    <row r="34" ht="18" customHeight="1">
      <c r="A34" s="10" t="n">
        <v>29</v>
      </c>
      <c r="B34" s="18" t="n"/>
      <c r="C34" s="19" t="n"/>
      <c r="D34" s="20" t="n"/>
      <c r="E34" s="21" t="n"/>
      <c r="F34" s="15">
        <f>IF(D34="","",D34*E34/100)</f>
        <v/>
      </c>
      <c r="G34" s="15">
        <f>IF(D34="","",D34+F34)</f>
        <v/>
      </c>
      <c r="H34" s="15">
        <f>IF(D34="","",IF(C34="Carburante",F34*0.4,IF(C34="Esente",0,F34)))</f>
        <v/>
      </c>
      <c r="I34" s="18" t="n"/>
    </row>
    <row r="35" ht="18" customHeight="1">
      <c r="A35" s="16" t="n">
        <v>30</v>
      </c>
      <c r="B35" s="18" t="n"/>
      <c r="C35" s="19" t="n"/>
      <c r="D35" s="20" t="n"/>
      <c r="E35" s="21" t="n"/>
      <c r="F35" s="17">
        <f>IF(D35="","",D35*E35/100)</f>
        <v/>
      </c>
      <c r="G35" s="17">
        <f>IF(D35="","",D35+F35)</f>
        <v/>
      </c>
      <c r="H35" s="17">
        <f>IF(D35="","",IF(C35="Carburante",F35*0.4,IF(C35="Esente",0,F35)))</f>
        <v/>
      </c>
      <c r="I35" s="18" t="n"/>
    </row>
    <row r="36" ht="18" customHeight="1">
      <c r="A36" s="10" t="n">
        <v>31</v>
      </c>
      <c r="B36" s="18" t="n"/>
      <c r="C36" s="19" t="n"/>
      <c r="D36" s="20" t="n"/>
      <c r="E36" s="21" t="n"/>
      <c r="F36" s="15">
        <f>IF(D36="","",D36*E36/100)</f>
        <v/>
      </c>
      <c r="G36" s="15">
        <f>IF(D36="","",D36+F36)</f>
        <v/>
      </c>
      <c r="H36" s="15">
        <f>IF(D36="","",IF(C36="Carburante",F36*0.4,IF(C36="Esente",0,F36)))</f>
        <v/>
      </c>
      <c r="I36" s="18" t="n"/>
    </row>
    <row r="37" ht="18" customHeight="1">
      <c r="A37" s="16" t="n">
        <v>32</v>
      </c>
      <c r="B37" s="18" t="n"/>
      <c r="C37" s="19" t="n"/>
      <c r="D37" s="20" t="n"/>
      <c r="E37" s="21" t="n"/>
      <c r="F37" s="17">
        <f>IF(D37="","",D37*E37/100)</f>
        <v/>
      </c>
      <c r="G37" s="17">
        <f>IF(D37="","",D37+F37)</f>
        <v/>
      </c>
      <c r="H37" s="17">
        <f>IF(D37="","",IF(C37="Carburante",F37*0.4,IF(C37="Esente",0,F37)))</f>
        <v/>
      </c>
      <c r="I37" s="18" t="n"/>
    </row>
    <row r="38" ht="18" customHeight="1">
      <c r="A38" s="10" t="n">
        <v>33</v>
      </c>
      <c r="B38" s="18" t="n"/>
      <c r="C38" s="19" t="n"/>
      <c r="D38" s="20" t="n"/>
      <c r="E38" s="21" t="n"/>
      <c r="F38" s="15">
        <f>IF(D38="","",D38*E38/100)</f>
        <v/>
      </c>
      <c r="G38" s="15">
        <f>IF(D38="","",D38+F38)</f>
        <v/>
      </c>
      <c r="H38" s="15">
        <f>IF(D38="","",IF(C38="Carburante",F38*0.4,IF(C38="Esente",0,F38)))</f>
        <v/>
      </c>
      <c r="I38" s="18" t="n"/>
    </row>
    <row r="39" ht="18" customHeight="1">
      <c r="A39" s="16" t="n">
        <v>34</v>
      </c>
      <c r="B39" s="18" t="n"/>
      <c r="C39" s="19" t="n"/>
      <c r="D39" s="20" t="n"/>
      <c r="E39" s="21" t="n"/>
      <c r="F39" s="17">
        <f>IF(D39="","",D39*E39/100)</f>
        <v/>
      </c>
      <c r="G39" s="17">
        <f>IF(D39="","",D39+F39)</f>
        <v/>
      </c>
      <c r="H39" s="17">
        <f>IF(D39="","",IF(C39="Carburante",F39*0.4,IF(C39="Esente",0,F39)))</f>
        <v/>
      </c>
      <c r="I39" s="18" t="n"/>
    </row>
    <row r="40" ht="18" customHeight="1">
      <c r="A40" s="10" t="n">
        <v>35</v>
      </c>
      <c r="B40" s="18" t="n"/>
      <c r="C40" s="19" t="n"/>
      <c r="D40" s="20" t="n"/>
      <c r="E40" s="21" t="n"/>
      <c r="F40" s="15">
        <f>IF(D40="","",D40*E40/100)</f>
        <v/>
      </c>
      <c r="G40" s="15">
        <f>IF(D40="","",D40+F40)</f>
        <v/>
      </c>
      <c r="H40" s="15">
        <f>IF(D40="","",IF(C40="Carburante",F40*0.4,IF(C40="Esente",0,F40)))</f>
        <v/>
      </c>
      <c r="I40" s="18" t="n"/>
    </row>
    <row r="41" ht="18" customHeight="1">
      <c r="A41" s="16" t="n">
        <v>36</v>
      </c>
      <c r="B41" s="18" t="n"/>
      <c r="C41" s="19" t="n"/>
      <c r="D41" s="20" t="n"/>
      <c r="E41" s="21" t="n"/>
      <c r="F41" s="17">
        <f>IF(D41="","",D41*E41/100)</f>
        <v/>
      </c>
      <c r="G41" s="17">
        <f>IF(D41="","",D41+F41)</f>
        <v/>
      </c>
      <c r="H41" s="17">
        <f>IF(D41="","",IF(C41="Carburante",F41*0.4,IF(C41="Esente",0,F41)))</f>
        <v/>
      </c>
      <c r="I41" s="18" t="n"/>
    </row>
    <row r="42" ht="18" customHeight="1">
      <c r="A42" s="10" t="n">
        <v>37</v>
      </c>
      <c r="B42" s="18" t="n"/>
      <c r="C42" s="19" t="n"/>
      <c r="D42" s="20" t="n"/>
      <c r="E42" s="21" t="n"/>
      <c r="F42" s="15">
        <f>IF(D42="","",D42*E42/100)</f>
        <v/>
      </c>
      <c r="G42" s="15">
        <f>IF(D42="","",D42+F42)</f>
        <v/>
      </c>
      <c r="H42" s="15">
        <f>IF(D42="","",IF(C42="Carburante",F42*0.4,IF(C42="Esente",0,F42)))</f>
        <v/>
      </c>
      <c r="I42" s="18" t="n"/>
    </row>
    <row r="43" ht="18" customHeight="1">
      <c r="A43" s="16" t="n">
        <v>38</v>
      </c>
      <c r="B43" s="18" t="n"/>
      <c r="C43" s="19" t="n"/>
      <c r="D43" s="20" t="n"/>
      <c r="E43" s="21" t="n"/>
      <c r="F43" s="17">
        <f>IF(D43="","",D43*E43/100)</f>
        <v/>
      </c>
      <c r="G43" s="17">
        <f>IF(D43="","",D43+F43)</f>
        <v/>
      </c>
      <c r="H43" s="17">
        <f>IF(D43="","",IF(C43="Carburante",F43*0.4,IF(C43="Esente",0,F43)))</f>
        <v/>
      </c>
      <c r="I43" s="18" t="n"/>
    </row>
    <row r="44" ht="18" customHeight="1">
      <c r="A44" s="10" t="n">
        <v>39</v>
      </c>
      <c r="B44" s="18" t="n"/>
      <c r="C44" s="19" t="n"/>
      <c r="D44" s="20" t="n"/>
      <c r="E44" s="21" t="n"/>
      <c r="F44" s="15">
        <f>IF(D44="","",D44*E44/100)</f>
        <v/>
      </c>
      <c r="G44" s="15">
        <f>IF(D44="","",D44+F44)</f>
        <v/>
      </c>
      <c r="H44" s="15">
        <f>IF(D44="","",IF(C44="Carburante",F44*0.4,IF(C44="Esente",0,F44)))</f>
        <v/>
      </c>
      <c r="I44" s="18" t="n"/>
    </row>
    <row r="45" ht="18" customHeight="1">
      <c r="A45" s="16" t="n">
        <v>40</v>
      </c>
      <c r="B45" s="18" t="n"/>
      <c r="C45" s="19" t="n"/>
      <c r="D45" s="20" t="n"/>
      <c r="E45" s="21" t="n"/>
      <c r="F45" s="17">
        <f>IF(D45="","",D45*E45/100)</f>
        <v/>
      </c>
      <c r="G45" s="17">
        <f>IF(D45="","",D45+F45)</f>
        <v/>
      </c>
      <c r="H45" s="17">
        <f>IF(D45="","",IF(C45="Carburante",F45*0.4,IF(C45="Esente",0,F45)))</f>
        <v/>
      </c>
      <c r="I45" s="18" t="n"/>
    </row>
    <row r="46" ht="18" customHeight="1">
      <c r="A46" s="10" t="n">
        <v>41</v>
      </c>
      <c r="B46" s="18" t="n"/>
      <c r="C46" s="19" t="n"/>
      <c r="D46" s="20" t="n"/>
      <c r="E46" s="21" t="n"/>
      <c r="F46" s="15">
        <f>IF(D46="","",D46*E46/100)</f>
        <v/>
      </c>
      <c r="G46" s="15">
        <f>IF(D46="","",D46+F46)</f>
        <v/>
      </c>
      <c r="H46" s="15">
        <f>IF(D46="","",IF(C46="Carburante",F46*0.4,IF(C46="Esente",0,F46)))</f>
        <v/>
      </c>
      <c r="I46" s="18" t="n"/>
    </row>
    <row r="47" ht="18" customHeight="1">
      <c r="A47" s="16" t="n">
        <v>42</v>
      </c>
      <c r="B47" s="18" t="n"/>
      <c r="C47" s="19" t="n"/>
      <c r="D47" s="20" t="n"/>
      <c r="E47" s="21" t="n"/>
      <c r="F47" s="17">
        <f>IF(D47="","",D47*E47/100)</f>
        <v/>
      </c>
      <c r="G47" s="17">
        <f>IF(D47="","",D47+F47)</f>
        <v/>
      </c>
      <c r="H47" s="17">
        <f>IF(D47="","",IF(C47="Carburante",F47*0.4,IF(C47="Esente",0,F47)))</f>
        <v/>
      </c>
      <c r="I47" s="18" t="n"/>
    </row>
    <row r="48" ht="18" customHeight="1">
      <c r="A48" s="10" t="n">
        <v>43</v>
      </c>
      <c r="B48" s="18" t="n"/>
      <c r="C48" s="19" t="n"/>
      <c r="D48" s="20" t="n"/>
      <c r="E48" s="21" t="n"/>
      <c r="F48" s="15">
        <f>IF(D48="","",D48*E48/100)</f>
        <v/>
      </c>
      <c r="G48" s="15">
        <f>IF(D48="","",D48+F48)</f>
        <v/>
      </c>
      <c r="H48" s="15">
        <f>IF(D48="","",IF(C48="Carburante",F48*0.4,IF(C48="Esente",0,F48)))</f>
        <v/>
      </c>
      <c r="I48" s="18" t="n"/>
    </row>
    <row r="49" ht="18" customHeight="1">
      <c r="A49" s="16" t="n">
        <v>44</v>
      </c>
      <c r="B49" s="18" t="n"/>
      <c r="C49" s="19" t="n"/>
      <c r="D49" s="20" t="n"/>
      <c r="E49" s="21" t="n"/>
      <c r="F49" s="17">
        <f>IF(D49="","",D49*E49/100)</f>
        <v/>
      </c>
      <c r="G49" s="17">
        <f>IF(D49="","",D49+F49)</f>
        <v/>
      </c>
      <c r="H49" s="17">
        <f>IF(D49="","",IF(C49="Carburante",F49*0.4,IF(C49="Esente",0,F49)))</f>
        <v/>
      </c>
      <c r="I49" s="18" t="n"/>
    </row>
    <row r="50" ht="18" customHeight="1">
      <c r="A50" s="10" t="n">
        <v>45</v>
      </c>
      <c r="B50" s="18" t="n"/>
      <c r="C50" s="19" t="n"/>
      <c r="D50" s="20" t="n"/>
      <c r="E50" s="21" t="n"/>
      <c r="F50" s="15">
        <f>IF(D50="","",D50*E50/100)</f>
        <v/>
      </c>
      <c r="G50" s="15">
        <f>IF(D50="","",D50+F50)</f>
        <v/>
      </c>
      <c r="H50" s="15">
        <f>IF(D50="","",IF(C50="Carburante",F50*0.4,IF(C50="Esente",0,F50)))</f>
        <v/>
      </c>
      <c r="I50" s="18" t="n"/>
    </row>
    <row r="51" ht="18" customHeight="1">
      <c r="A51" s="16" t="n">
        <v>46</v>
      </c>
      <c r="B51" s="18" t="n"/>
      <c r="C51" s="19" t="n"/>
      <c r="D51" s="20" t="n"/>
      <c r="E51" s="21" t="n"/>
      <c r="F51" s="17">
        <f>IF(D51="","",D51*E51/100)</f>
        <v/>
      </c>
      <c r="G51" s="17">
        <f>IF(D51="","",D51+F51)</f>
        <v/>
      </c>
      <c r="H51" s="17">
        <f>IF(D51="","",IF(C51="Carburante",F51*0.4,IF(C51="Esente",0,F51)))</f>
        <v/>
      </c>
      <c r="I51" s="18" t="n"/>
    </row>
    <row r="52" ht="18" customHeight="1">
      <c r="A52" s="10" t="n">
        <v>47</v>
      </c>
      <c r="B52" s="18" t="n"/>
      <c r="C52" s="19" t="n"/>
      <c r="D52" s="20" t="n"/>
      <c r="E52" s="21" t="n"/>
      <c r="F52" s="15">
        <f>IF(D52="","",D52*E52/100)</f>
        <v/>
      </c>
      <c r="G52" s="15">
        <f>IF(D52="","",D52+F52)</f>
        <v/>
      </c>
      <c r="H52" s="15">
        <f>IF(D52="","",IF(C52="Carburante",F52*0.4,IF(C52="Esente",0,F52)))</f>
        <v/>
      </c>
      <c r="I52" s="18" t="n"/>
    </row>
    <row r="53" ht="18" customHeight="1">
      <c r="A53" s="16" t="n">
        <v>48</v>
      </c>
      <c r="B53" s="18" t="n"/>
      <c r="C53" s="19" t="n"/>
      <c r="D53" s="20" t="n"/>
      <c r="E53" s="21" t="n"/>
      <c r="F53" s="17">
        <f>IF(D53="","",D53*E53/100)</f>
        <v/>
      </c>
      <c r="G53" s="17">
        <f>IF(D53="","",D53+F53)</f>
        <v/>
      </c>
      <c r="H53" s="17">
        <f>IF(D53="","",IF(C53="Carburante",F53*0.4,IF(C53="Esente",0,F53)))</f>
        <v/>
      </c>
      <c r="I53" s="18" t="n"/>
    </row>
    <row r="54" ht="18" customHeight="1">
      <c r="A54" s="10" t="n">
        <v>49</v>
      </c>
      <c r="B54" s="18" t="n"/>
      <c r="C54" s="19" t="n"/>
      <c r="D54" s="20" t="n"/>
      <c r="E54" s="21" t="n"/>
      <c r="F54" s="15">
        <f>IF(D54="","",D54*E54/100)</f>
        <v/>
      </c>
      <c r="G54" s="15">
        <f>IF(D54="","",D54+F54)</f>
        <v/>
      </c>
      <c r="H54" s="15">
        <f>IF(D54="","",IF(C54="Carburante",F54*0.4,IF(C54="Esente",0,F54)))</f>
        <v/>
      </c>
      <c r="I54" s="18" t="n"/>
    </row>
    <row r="55" ht="18" customHeight="1">
      <c r="A55" s="16" t="n">
        <v>50</v>
      </c>
      <c r="B55" s="18" t="n"/>
      <c r="C55" s="19" t="n"/>
      <c r="D55" s="20" t="n"/>
      <c r="E55" s="21" t="n"/>
      <c r="F55" s="17">
        <f>IF(D55="","",D55*E55/100)</f>
        <v/>
      </c>
      <c r="G55" s="17">
        <f>IF(D55="","",D55+F55)</f>
        <v/>
      </c>
      <c r="H55" s="17">
        <f>IF(D55="","",IF(C55="Carburante",F55*0.4,IF(C55="Esente",0,F55)))</f>
        <v/>
      </c>
      <c r="I55" s="18" t="n"/>
    </row>
    <row r="56" ht="18" customHeight="1"/>
    <row r="57" ht="22" customHeight="1">
      <c r="A57" s="22" t="inlineStr">
        <is>
          <t>TOTALI</t>
        </is>
      </c>
      <c r="B57" s="23" t="n"/>
      <c r="C57" s="24" t="n"/>
      <c r="D57" s="25">
        <f>SUMIF(D6:D55,"&gt;0")</f>
        <v/>
      </c>
      <c r="E57" s="26" t="inlineStr">
        <is>
          <t>Aliquote miste</t>
        </is>
      </c>
      <c r="F57" s="25">
        <f>SUMIF(F6:F55,"&gt;0")</f>
        <v/>
      </c>
      <c r="G57" s="25">
        <f>SUMIF(G6:G55,"&gt;0")</f>
        <v/>
      </c>
      <c r="H57" s="25">
        <f>SUMIF(H6:H55,"&gt;0")</f>
        <v/>
      </c>
      <c r="I57" s="27" t="n"/>
    </row>
    <row r="58" ht="18" customHeight="1"/>
    <row r="59" ht="18" customHeight="1">
      <c r="A59" s="28" t="inlineStr">
        <is>
          <t>RIEPILOGO PER ALIQUOTA</t>
        </is>
      </c>
      <c r="B59" s="29" t="n"/>
      <c r="C59" s="29" t="n"/>
      <c r="D59" s="29" t="n"/>
      <c r="E59" s="29" t="n"/>
      <c r="F59" s="29" t="n"/>
      <c r="G59" s="29" t="n"/>
      <c r="H59" s="29" t="n"/>
      <c r="I59" s="30" t="n"/>
    </row>
    <row r="60">
      <c r="A60" s="9" t="inlineStr">
        <is>
          <t>Aliquota IVA</t>
        </is>
      </c>
      <c r="B60" s="9" t="inlineStr">
        <is>
          <t>N. Voci</t>
        </is>
      </c>
      <c r="C60" s="9" t="inlineStr">
        <is>
          <t>Totale Imponibile</t>
        </is>
      </c>
      <c r="D60" s="9" t="inlineStr">
        <is>
          <t>Totale IVA</t>
        </is>
      </c>
      <c r="E60" s="9" t="inlineStr">
        <is>
          <t>Totale Fattura</t>
        </is>
      </c>
      <c r="F60" s="9" t="inlineStr">
        <is>
          <t>% sul Totale</t>
        </is>
      </c>
    </row>
    <row r="61" ht="18" customHeight="1">
      <c r="A61" s="6" t="inlineStr">
        <is>
          <t>0%</t>
        </is>
      </c>
      <c r="B61" s="10">
        <f>COUNTIF(E6:E55,0)</f>
        <v/>
      </c>
      <c r="C61" s="15">
        <f>SUMIF(E6:E55,0,D6:D55)</f>
        <v/>
      </c>
      <c r="D61" s="15">
        <f>SUMIF(E6:E55,0,F6:F55)</f>
        <v/>
      </c>
      <c r="E61" s="15">
        <f>SUMIF(E6:E55,0,G6:G55)</f>
        <v/>
      </c>
      <c r="F61" s="31">
        <f>IFERROR(SUMIF(E6:E55,0,D6:D55)/D57*100,0)</f>
        <v/>
      </c>
    </row>
    <row r="62" ht="18" customHeight="1">
      <c r="A62" s="32" t="inlineStr">
        <is>
          <t>4%</t>
        </is>
      </c>
      <c r="B62" s="16">
        <f>COUNTIF(E6:E55,4)</f>
        <v/>
      </c>
      <c r="C62" s="17">
        <f>SUMIF(E6:E55,4,D6:D55)</f>
        <v/>
      </c>
      <c r="D62" s="17">
        <f>SUMIF(E6:E55,4,F6:F55)</f>
        <v/>
      </c>
      <c r="E62" s="17">
        <f>SUMIF(E6:E55,4,G6:G55)</f>
        <v/>
      </c>
      <c r="F62" s="33">
        <f>IFERROR(SUMIF(E6:E55,4,D6:D55)/D57*100,0)</f>
        <v/>
      </c>
    </row>
    <row r="63" ht="18" customHeight="1">
      <c r="A63" s="6" t="inlineStr">
        <is>
          <t>10%</t>
        </is>
      </c>
      <c r="B63" s="10">
        <f>COUNTIF(E6:E55,10)</f>
        <v/>
      </c>
      <c r="C63" s="15">
        <f>SUMIF(E6:E55,10,D6:D55)</f>
        <v/>
      </c>
      <c r="D63" s="15">
        <f>SUMIF(E6:E55,10,F6:F55)</f>
        <v/>
      </c>
      <c r="E63" s="15">
        <f>SUMIF(E6:E55,10,G6:G55)</f>
        <v/>
      </c>
      <c r="F63" s="31">
        <f>IFERROR(SUMIF(E6:E55,10,D6:D55)/D57*100,0)</f>
        <v/>
      </c>
    </row>
    <row r="64" ht="18" customHeight="1">
      <c r="A64" s="32" t="inlineStr">
        <is>
          <t>22%</t>
        </is>
      </c>
      <c r="B64" s="16">
        <f>COUNTIF(E6:E55,22)</f>
        <v/>
      </c>
      <c r="C64" s="17">
        <f>SUMIF(E6:E55,22,D6:D55)</f>
        <v/>
      </c>
      <c r="D64" s="17">
        <f>SUMIF(E6:E55,22,F6:F55)</f>
        <v/>
      </c>
      <c r="E64" s="17">
        <f>SUMIF(E6:E55,22,G6:G55)</f>
        <v/>
      </c>
      <c r="F64" s="33">
        <f>IFERROR(SUMIF(E6:E55,22,D6:D55)/D57*100,0)</f>
        <v/>
      </c>
    </row>
  </sheetData>
  <mergeCells count="7">
    <mergeCell ref="A1:I1"/>
    <mergeCell ref="A2:D2"/>
    <mergeCell ref="E2:I2"/>
    <mergeCell ref="A3:B3"/>
    <mergeCell ref="A4:I4"/>
    <mergeCell ref="A57:C57"/>
    <mergeCell ref="A59:I59"/>
  </mergeCells>
  <conditionalFormatting sqref="F6:F55">
    <cfRule type="expression" priority="1" dxfId="0">
      <formula>AND(F6&gt;0,E6=22)</formula>
    </cfRule>
  </conditionalFormatting>
  <conditionalFormatting sqref="E6:E55">
    <cfRule type="expression" priority="2" dxfId="1">
      <formula>E6=0</formula>
    </cfRule>
  </conditionalFormatting>
  <conditionalFormatting sqref="H6:H55">
    <cfRule type="expression" priority="3" dxfId="2">
      <formula>AND(H6&gt;0,C6="Carburante")</formula>
    </cfRule>
  </conditionalFormatting>
  <dataValidations count="2">
    <dataValidation sqref="E6:E55" showErrorMessage="1" showInputMessage="1" allowBlank="1" errorTitle="Aliquota non valida" error="Inserire un valore tra 0 e 100" type="decimal" operator="between">
      <formula1>0</formula1>
      <formula2>100</formula2>
    </dataValidation>
    <dataValidation sqref="C6:C55" showErrorMessage="1" showInputMessage="1" allowBlank="1" errorTitle="Categoria non valida" error="Seleziona una categoria dalla lista" type="list">
      <formula1>"Beni,Servizi,Carburante,Alimentari,Farmaci,Esente"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40" customWidth="1" min="3" max="3"/>
    <col width="20" customWidth="1" min="4" max="4"/>
    <col width="20" customWidth="1" min="5" max="5"/>
  </cols>
  <sheetData>
    <row r="1">
      <c r="A1" s="34" t="inlineStr">
        <is>
          <t>PARAMETRI IVA ITALIANI</t>
        </is>
      </c>
    </row>
    <row r="2">
      <c r="A2" s="3" t="inlineStr">
        <is>
          <t>Aggiornato al: 16/03/2026</t>
        </is>
      </c>
    </row>
    <row r="3">
      <c r="A3" s="28" t="inlineStr">
        <is>
          <t>ALIQUOTE IVA VIGENTI</t>
        </is>
      </c>
      <c r="B3" s="29" t="n"/>
      <c r="C3" s="29" t="n"/>
      <c r="D3" s="29" t="n"/>
      <c r="E3" s="30" t="n"/>
    </row>
    <row r="4">
      <c r="A4" s="9" t="inlineStr">
        <is>
          <t>Aliquota</t>
        </is>
      </c>
      <c r="B4" s="9" t="inlineStr">
        <is>
          <t>Valore %</t>
        </is>
      </c>
      <c r="C4" s="9" t="inlineStr">
        <is>
          <t>Applicazione</t>
        </is>
      </c>
      <c r="D4" s="9" t="inlineStr">
        <is>
          <t>Detraibilità</t>
        </is>
      </c>
      <c r="E4" s="9" t="inlineStr">
        <is>
          <t>Esempi</t>
        </is>
      </c>
    </row>
    <row r="5">
      <c r="A5" s="6" t="inlineStr">
        <is>
          <t>Ordinaria</t>
        </is>
      </c>
      <c r="B5" s="10" t="inlineStr">
        <is>
          <t>22%</t>
        </is>
      </c>
      <c r="C5" s="35" t="inlineStr">
        <is>
          <t>Beni e servizi generali</t>
        </is>
      </c>
      <c r="D5" s="10" t="inlineStr">
        <is>
          <t>100%</t>
        </is>
      </c>
      <c r="E5" s="35" t="inlineStr">
        <is>
          <t>Elettronica, abbigliamento, servizi</t>
        </is>
      </c>
    </row>
    <row r="6">
      <c r="A6" s="32" t="inlineStr">
        <is>
          <t>Ridotta</t>
        </is>
      </c>
      <c r="B6" s="16" t="inlineStr">
        <is>
          <t>10%</t>
        </is>
      </c>
      <c r="C6" s="36" t="inlineStr">
        <is>
          <t>Beni di largo consumo</t>
        </is>
      </c>
      <c r="D6" s="16" t="inlineStr">
        <is>
          <t>100%</t>
        </is>
      </c>
      <c r="E6" s="36" t="inlineStr">
        <is>
          <t>Alberghi, ristoranti, costruzioni</t>
        </is>
      </c>
    </row>
    <row r="7">
      <c r="A7" s="6" t="inlineStr">
        <is>
          <t>Super ridotta</t>
        </is>
      </c>
      <c r="B7" s="10" t="inlineStr">
        <is>
          <t>4%</t>
        </is>
      </c>
      <c r="C7" s="35" t="inlineStr">
        <is>
          <t>Beni di prima necessità</t>
        </is>
      </c>
      <c r="D7" s="10" t="inlineStr">
        <is>
          <t>100%</t>
        </is>
      </c>
      <c r="E7" s="35" t="inlineStr">
        <is>
          <t>Pane, latte, libri, giornali</t>
        </is>
      </c>
    </row>
    <row r="8">
      <c r="A8" s="32" t="inlineStr">
        <is>
          <t>Esente / 0%</t>
        </is>
      </c>
      <c r="B8" s="16" t="inlineStr">
        <is>
          <t>0%</t>
        </is>
      </c>
      <c r="C8" s="36" t="inlineStr">
        <is>
          <t>Operazioni esenti ex art. 10</t>
        </is>
      </c>
      <c r="D8" s="16" t="inlineStr">
        <is>
          <t>0%</t>
        </is>
      </c>
      <c r="E8" s="36" t="inlineStr">
        <is>
          <t>Servizi medici, istruzione, assicurazioni</t>
        </is>
      </c>
    </row>
    <row r="10" ht="8" customHeight="1"/>
    <row r="11">
      <c r="A11" s="28" t="inlineStr">
        <is>
          <t>REGOLE DI DETRAIBILITÀ SPECIALI</t>
        </is>
      </c>
      <c r="B11" s="29" t="n"/>
      <c r="C11" s="29" t="n"/>
      <c r="D11" s="29" t="n"/>
      <c r="E11" s="30" t="n"/>
    </row>
    <row r="12">
      <c r="A12" s="9" t="inlineStr">
        <is>
          <t>Categoria</t>
        </is>
      </c>
      <c r="B12" s="9" t="inlineStr">
        <is>
          <t>Detraibilità IVA</t>
        </is>
      </c>
      <c r="C12" s="9" t="inlineStr">
        <is>
          <t>Base normativa</t>
        </is>
      </c>
      <c r="D12" s="9" t="inlineStr">
        <is>
          <t>Nota</t>
        </is>
      </c>
      <c r="E12" s="9" t="inlineStr">
        <is>
          <t>Limite</t>
        </is>
      </c>
    </row>
    <row r="13" ht="18" customHeight="1">
      <c r="A13" s="37" t="inlineStr">
        <is>
          <t>Carburante (uso promiscuo)</t>
        </is>
      </c>
      <c r="B13" s="10" t="inlineStr">
        <is>
          <t>40%</t>
        </is>
      </c>
      <c r="C13" s="35" t="inlineStr">
        <is>
          <t>Art. 19-bis1, DPR 633/72</t>
        </is>
      </c>
      <c r="D13" s="35" t="inlineStr">
        <is>
          <t>Solo veicoli uso promiscuo</t>
        </is>
      </c>
      <c r="E13" s="35" t="inlineStr">
        <is>
          <t>Max 40% dell'IVA</t>
        </is>
      </c>
    </row>
    <row r="14" ht="18" customHeight="1">
      <c r="A14" s="38" t="inlineStr">
        <is>
          <t>Autovetture (uso esclusivo az.)</t>
        </is>
      </c>
      <c r="B14" s="16" t="inlineStr">
        <is>
          <t>100%</t>
        </is>
      </c>
      <c r="C14" s="36" t="inlineStr">
        <is>
          <t>Art. 19-bis1, DPR 633/72</t>
        </is>
      </c>
      <c r="D14" s="36" t="inlineStr">
        <is>
          <t>Solo uso esclusivo aziendale</t>
        </is>
      </c>
      <c r="E14" s="36" t="inlineStr">
        <is>
          <t>Nessun limite</t>
        </is>
      </c>
    </row>
    <row r="15" ht="18" customHeight="1">
      <c r="A15" s="37" t="inlineStr">
        <is>
          <t>Autovetture (uso promiscuo)</t>
        </is>
      </c>
      <c r="B15" s="10" t="inlineStr">
        <is>
          <t>40%</t>
        </is>
      </c>
      <c r="C15" s="35" t="inlineStr">
        <is>
          <t>Art. 19-bis1, DPR 633/72</t>
        </is>
      </c>
      <c r="D15" s="35" t="inlineStr">
        <is>
          <t>Uso misto aziendale/privato</t>
        </is>
      </c>
      <c r="E15" s="35" t="inlineStr">
        <is>
          <t>Max 40% dell'IVA</t>
        </is>
      </c>
    </row>
    <row r="16" ht="18" customHeight="1">
      <c r="A16" s="38" t="inlineStr">
        <is>
          <t>Telefonia (uso promiscuo)</t>
        </is>
      </c>
      <c r="B16" s="16" t="inlineStr">
        <is>
          <t>50%</t>
        </is>
      </c>
      <c r="C16" s="36" t="inlineStr">
        <is>
          <t>Art. 19-bis1, DPR 633/72</t>
        </is>
      </c>
      <c r="D16" s="36" t="inlineStr">
        <is>
          <t>Telefoni ad uso misto</t>
        </is>
      </c>
      <c r="E16" s="36" t="inlineStr">
        <is>
          <t>Max 50% dell'IVA</t>
        </is>
      </c>
    </row>
    <row r="17" ht="18" customHeight="1">
      <c r="A17" s="37" t="inlineStr">
        <is>
          <t>Alberghi e ristoranti</t>
        </is>
      </c>
      <c r="B17" s="10" t="inlineStr">
        <is>
          <t>75%</t>
        </is>
      </c>
      <c r="C17" s="35" t="inlineStr">
        <is>
          <t>Art. 19-bis1, DPR 633/72</t>
        </is>
      </c>
      <c r="D17" s="35" t="inlineStr">
        <is>
          <t>Spese di rappresentanza</t>
        </is>
      </c>
      <c r="E17" s="35" t="inlineStr">
        <is>
          <t>Max 75% dell'IVA</t>
        </is>
      </c>
    </row>
    <row r="18" ht="18" customHeight="1">
      <c r="A18" s="38" t="inlineStr">
        <is>
          <t>Prestazioni esenti</t>
        </is>
      </c>
      <c r="B18" s="16" t="inlineStr">
        <is>
          <t>0%</t>
        </is>
      </c>
      <c r="C18" s="36" t="inlineStr">
        <is>
          <t>Art. 10, DPR 633/72</t>
        </is>
      </c>
      <c r="D18" s="36" t="inlineStr">
        <is>
          <t>Operazioni esenti da IVA</t>
        </is>
      </c>
      <c r="E18" s="36" t="inlineStr">
        <is>
          <t>Nessuna detrazione</t>
        </is>
      </c>
    </row>
    <row r="20" ht="8" customHeight="1"/>
    <row r="21">
      <c r="A21" s="28" t="inlineStr">
        <is>
          <t>SCADENZE E ADEMPIMENTI IVA</t>
        </is>
      </c>
      <c r="B21" s="29" t="n"/>
      <c r="C21" s="29" t="n"/>
      <c r="D21" s="29" t="n"/>
      <c r="E21" s="30" t="n"/>
    </row>
    <row r="22">
      <c r="A22" s="9" t="inlineStr">
        <is>
          <t>Adempimento</t>
        </is>
      </c>
      <c r="B22" s="9" t="inlineStr">
        <is>
          <t>Frequenza</t>
        </is>
      </c>
      <c r="C22" s="9" t="inlineStr">
        <is>
          <t>Scadenza</t>
        </is>
      </c>
      <c r="D22" s="9" t="inlineStr">
        <is>
          <t>Modello</t>
        </is>
      </c>
      <c r="E22" s="9" t="inlineStr">
        <is>
          <t>Note</t>
        </is>
      </c>
    </row>
    <row r="23" ht="18" customHeight="1">
      <c r="A23" s="37" t="inlineStr">
        <is>
          <t>Liquidazione IVA mensile</t>
        </is>
      </c>
      <c r="B23" s="35" t="inlineStr">
        <is>
          <t>Mensile</t>
        </is>
      </c>
      <c r="C23" s="35" t="inlineStr">
        <is>
          <t>16 del mese successivo</t>
        </is>
      </c>
      <c r="D23" s="35" t="inlineStr">
        <is>
          <t>F24</t>
        </is>
      </c>
      <c r="E23" s="35" t="inlineStr">
        <is>
          <t>Per contribuenti mensili</t>
        </is>
      </c>
    </row>
    <row r="24" ht="18" customHeight="1">
      <c r="A24" s="38" t="inlineStr">
        <is>
          <t>Liquidazione IVA trimestrale</t>
        </is>
      </c>
      <c r="B24" s="36" t="inlineStr">
        <is>
          <t>Trimestrale</t>
        </is>
      </c>
      <c r="C24" s="36" t="inlineStr">
        <is>
          <t>16 del 2° mese dopo trim.</t>
        </is>
      </c>
      <c r="D24" s="36" t="inlineStr">
        <is>
          <t>F24</t>
        </is>
      </c>
      <c r="E24" s="36" t="inlineStr">
        <is>
          <t>Per contribuenti trimestrali (+1%)</t>
        </is>
      </c>
    </row>
    <row r="25" ht="18" customHeight="1">
      <c r="A25" s="37" t="inlineStr">
        <is>
          <t>Dichiarazione IVA annuale</t>
        </is>
      </c>
      <c r="B25" s="35" t="inlineStr">
        <is>
          <t>Annuale</t>
        </is>
      </c>
      <c r="C25" s="35" t="inlineStr">
        <is>
          <t>30 aprile anno successivo</t>
        </is>
      </c>
      <c r="D25" s="35" t="inlineStr">
        <is>
          <t>Modello IVA</t>
        </is>
      </c>
      <c r="E25" s="35" t="inlineStr">
        <is>
          <t>Trasmissione telematica</t>
        </is>
      </c>
    </row>
    <row r="26" ht="18" customHeight="1">
      <c r="A26" s="38" t="inlineStr">
        <is>
          <t>Comunicazione liquidazioni</t>
        </is>
      </c>
      <c r="B26" s="36" t="inlineStr">
        <is>
          <t>Trimestrale</t>
        </is>
      </c>
      <c r="C26" s="36" t="inlineStr">
        <is>
          <t>Fine mese dopo trimestre</t>
        </is>
      </c>
      <c r="D26" s="36" t="inlineStr">
        <is>
          <t>LIPE</t>
        </is>
      </c>
      <c r="E26" s="36" t="inlineStr">
        <is>
          <t>Obbligatorio per tutti i soggetti</t>
        </is>
      </c>
    </row>
    <row r="27" ht="18" customHeight="1">
      <c r="A27" s="37" t="inlineStr">
        <is>
          <t>Fatturazione elettronica</t>
        </is>
      </c>
      <c r="B27" s="35" t="inlineStr">
        <is>
          <t>Ad emissione</t>
        </is>
      </c>
      <c r="C27" s="35" t="inlineStr">
        <is>
          <t>Entro 12 giorni dall'operazione</t>
        </is>
      </c>
      <c r="D27" s="35" t="inlineStr">
        <is>
          <t>XML SDI</t>
        </is>
      </c>
      <c r="E27" s="35" t="inlineStr">
        <is>
          <t>Obbligo generalizzato</t>
        </is>
      </c>
    </row>
    <row r="28" ht="18" customHeight="1">
      <c r="A28" s="38" t="inlineStr">
        <is>
          <t>Esterometro</t>
        </is>
      </c>
      <c r="B28" s="36" t="inlineStr">
        <is>
          <t>Trimestrale</t>
        </is>
      </c>
      <c r="C28" s="36" t="inlineStr">
        <is>
          <t>Fine mese dopo trimestre</t>
        </is>
      </c>
      <c r="D28" s="36" t="inlineStr">
        <is>
          <t>Dati SDI</t>
        </is>
      </c>
      <c r="E28" s="36" t="inlineStr">
        <is>
          <t>Operazioni con l'estero</t>
        </is>
      </c>
    </row>
  </sheetData>
  <mergeCells count="5">
    <mergeCell ref="A1:E1"/>
    <mergeCell ref="A2:E2"/>
    <mergeCell ref="A3:E3"/>
    <mergeCell ref="A11:E11"/>
    <mergeCell ref="A21:E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1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18" customHeight="1">
      <c r="A1" s="34" t="inlineStr">
        <is>
          <t>RIEPILOGO IVA MENSILE</t>
        </is>
      </c>
    </row>
    <row r="2" ht="18" customHeight="1">
      <c r="A2" s="2" t="inlineStr">
        <is>
          <t>Anno di riferimento: 2026</t>
        </is>
      </c>
      <c r="E2" s="39" t="inlineStr">
        <is>
          <t>Elaborato il: 16/03/2026</t>
        </is>
      </c>
    </row>
    <row r="3" ht="18" customHeight="1">
      <c r="A3" s="28" t="inlineStr">
        <is>
          <t>TABELLA IVA PER MESE E ALIQUOTA</t>
        </is>
      </c>
      <c r="B3" s="29" t="n"/>
      <c r="C3" s="29" t="n"/>
      <c r="D3" s="29" t="n"/>
      <c r="E3" s="29" t="n"/>
      <c r="F3" s="29" t="n"/>
      <c r="G3" s="29" t="n"/>
      <c r="H3" s="29" t="n"/>
      <c r="I3" s="30" t="n"/>
    </row>
    <row r="4" ht="18" customHeight="1">
      <c r="A4" s="9" t="inlineStr">
        <is>
          <t>#</t>
        </is>
      </c>
      <c r="B4" s="9" t="inlineStr">
        <is>
          <t>Mese</t>
        </is>
      </c>
      <c r="C4" s="9" t="inlineStr">
        <is>
          <t>Imponibile 22%</t>
        </is>
      </c>
      <c r="D4" s="9" t="inlineStr">
        <is>
          <t>IVA 22%</t>
        </is>
      </c>
      <c r="E4" s="9" t="inlineStr">
        <is>
          <t>Imponibile 10%</t>
        </is>
      </c>
      <c r="F4" s="9" t="inlineStr">
        <is>
          <t>IVA 10%</t>
        </is>
      </c>
      <c r="G4" s="9" t="inlineStr">
        <is>
          <t>Imponibile 4%</t>
        </is>
      </c>
      <c r="H4" s="9" t="inlineStr">
        <is>
          <t>IVA 4%</t>
        </is>
      </c>
      <c r="I4" s="9" t="inlineStr">
        <is>
          <t>Totale IVA</t>
        </is>
      </c>
    </row>
    <row r="5" ht="18" customHeight="1">
      <c r="A5" s="10" t="n">
        <v>1</v>
      </c>
      <c r="B5" s="37" t="inlineStr">
        <is>
          <t>Gennaio</t>
        </is>
      </c>
      <c r="C5" s="13" t="n">
        <v>2206.74</v>
      </c>
      <c r="D5" s="15">
        <f>C5*0.22</f>
        <v/>
      </c>
      <c r="E5" s="13" t="n">
        <v>110</v>
      </c>
      <c r="F5" s="15">
        <f>E5*0.10</f>
        <v/>
      </c>
      <c r="G5" s="13" t="n">
        <v>91.25</v>
      </c>
      <c r="H5" s="15">
        <f>G5*0.04</f>
        <v/>
      </c>
      <c r="I5" s="40">
        <f>D5+F5+H5</f>
        <v/>
      </c>
    </row>
    <row r="6" ht="18" customHeight="1">
      <c r="A6" s="16" t="n">
        <v>2</v>
      </c>
      <c r="B6" s="38" t="inlineStr">
        <is>
          <t>Febbraio</t>
        </is>
      </c>
      <c r="C6" s="13" t="n">
        <v>1291.06</v>
      </c>
      <c r="D6" s="17">
        <f>C6*0.22</f>
        <v/>
      </c>
      <c r="E6" s="13" t="n">
        <v>394.59</v>
      </c>
      <c r="F6" s="17">
        <f>E6*0.10</f>
        <v/>
      </c>
      <c r="G6" s="13" t="n">
        <v>151.5</v>
      </c>
      <c r="H6" s="17">
        <f>G6*0.04</f>
        <v/>
      </c>
      <c r="I6" s="40">
        <f>D6+F6+H6</f>
        <v/>
      </c>
    </row>
    <row r="7" ht="18" customHeight="1">
      <c r="A7" s="10" t="n">
        <v>3</v>
      </c>
      <c r="B7" s="37" t="inlineStr">
        <is>
          <t>Marzo</t>
        </is>
      </c>
      <c r="C7" s="13" t="n">
        <v>2762.8</v>
      </c>
      <c r="D7" s="15">
        <f>C7*0.22</f>
        <v/>
      </c>
      <c r="E7" s="13" t="n">
        <v>134.78</v>
      </c>
      <c r="F7" s="15">
        <f>E7*0.10</f>
        <v/>
      </c>
      <c r="G7" s="13" t="n">
        <v>113.29</v>
      </c>
      <c r="H7" s="15">
        <f>G7*0.04</f>
        <v/>
      </c>
      <c r="I7" s="40">
        <f>D7+F7+H7</f>
        <v/>
      </c>
    </row>
    <row r="8" ht="18" customHeight="1">
      <c r="A8" s="16" t="n">
        <v>4</v>
      </c>
      <c r="B8" s="38" t="inlineStr">
        <is>
          <t>Aprile</t>
        </is>
      </c>
      <c r="C8" s="13" t="n">
        <v>865.55</v>
      </c>
      <c r="D8" s="17">
        <f>C8*0.22</f>
        <v/>
      </c>
      <c r="E8" s="13" t="n">
        <v>187.46</v>
      </c>
      <c r="F8" s="17">
        <f>E8*0.10</f>
        <v/>
      </c>
      <c r="G8" s="13" t="n">
        <v>125.8</v>
      </c>
      <c r="H8" s="17">
        <f>G8*0.04</f>
        <v/>
      </c>
      <c r="I8" s="40">
        <f>D8+F8+H8</f>
        <v/>
      </c>
    </row>
    <row r="9" ht="18" customHeight="1">
      <c r="A9" s="10" t="n">
        <v>5</v>
      </c>
      <c r="B9" s="37" t="inlineStr">
        <is>
          <t>Maggio</t>
        </is>
      </c>
      <c r="C9" s="13" t="n">
        <v>858.38</v>
      </c>
      <c r="D9" s="15">
        <f>C9*0.22</f>
        <v/>
      </c>
      <c r="E9" s="13" t="n">
        <v>179.54</v>
      </c>
      <c r="F9" s="15">
        <f>E9*0.10</f>
        <v/>
      </c>
      <c r="G9" s="13" t="n">
        <v>147.48</v>
      </c>
      <c r="H9" s="15">
        <f>G9*0.04</f>
        <v/>
      </c>
      <c r="I9" s="40">
        <f>D9+F9+H9</f>
        <v/>
      </c>
    </row>
    <row r="10" ht="18" customHeight="1">
      <c r="A10" s="16" t="n">
        <v>6</v>
      </c>
      <c r="B10" s="38" t="inlineStr">
        <is>
          <t>Giugno</t>
        </is>
      </c>
      <c r="C10" s="13" t="n">
        <v>1998.87</v>
      </c>
      <c r="D10" s="17">
        <f>C10*0.22</f>
        <v/>
      </c>
      <c r="E10" s="13" t="n">
        <v>188.18</v>
      </c>
      <c r="F10" s="17">
        <f>E10*0.10</f>
        <v/>
      </c>
      <c r="G10" s="13" t="n">
        <v>138.39</v>
      </c>
      <c r="H10" s="17">
        <f>G10*0.04</f>
        <v/>
      </c>
      <c r="I10" s="40">
        <f>D10+F10+H10</f>
        <v/>
      </c>
    </row>
    <row r="11" ht="18" customHeight="1">
      <c r="A11" s="10" t="n">
        <v>7</v>
      </c>
      <c r="B11" s="37" t="inlineStr">
        <is>
          <t>Luglio</t>
        </is>
      </c>
      <c r="C11" s="13" t="n">
        <v>2580.75</v>
      </c>
      <c r="D11" s="15">
        <f>C11*0.22</f>
        <v/>
      </c>
      <c r="E11" s="13" t="n">
        <v>102.6</v>
      </c>
      <c r="F11" s="15">
        <f>E11*0.10</f>
        <v/>
      </c>
      <c r="G11" s="13" t="n">
        <v>170.87</v>
      </c>
      <c r="H11" s="15">
        <f>G11*0.04</f>
        <v/>
      </c>
      <c r="I11" s="40">
        <f>D11+F11+H11</f>
        <v/>
      </c>
    </row>
    <row r="12" ht="18" customHeight="1">
      <c r="A12" s="16" t="n">
        <v>8</v>
      </c>
      <c r="B12" s="38" t="inlineStr">
        <is>
          <t>Agosto</t>
        </is>
      </c>
      <c r="C12" s="13" t="n">
        <v>2335.91</v>
      </c>
      <c r="D12" s="17">
        <f>C12*0.22</f>
        <v/>
      </c>
      <c r="E12" s="13" t="n">
        <v>236.1</v>
      </c>
      <c r="F12" s="17">
        <f>E12*0.10</f>
        <v/>
      </c>
      <c r="G12" s="13" t="n">
        <v>73.31999999999999</v>
      </c>
      <c r="H12" s="17">
        <f>G12*0.04</f>
        <v/>
      </c>
      <c r="I12" s="40">
        <f>D12+F12+H12</f>
        <v/>
      </c>
    </row>
    <row r="13" ht="18" customHeight="1">
      <c r="A13" s="10" t="n">
        <v>9</v>
      </c>
      <c r="B13" s="37" t="inlineStr">
        <is>
          <t>Settembre</t>
        </is>
      </c>
      <c r="C13" s="13" t="n">
        <v>2905.87</v>
      </c>
      <c r="D13" s="15">
        <f>C13*0.22</f>
        <v/>
      </c>
      <c r="E13" s="13" t="n">
        <v>234.64</v>
      </c>
      <c r="F13" s="15">
        <f>E13*0.10</f>
        <v/>
      </c>
      <c r="G13" s="13" t="n">
        <v>63.91</v>
      </c>
      <c r="H13" s="15">
        <f>G13*0.04</f>
        <v/>
      </c>
      <c r="I13" s="40">
        <f>D13+F13+H13</f>
        <v/>
      </c>
    </row>
    <row r="14" ht="18" customHeight="1">
      <c r="A14" s="16" t="n">
        <v>10</v>
      </c>
      <c r="B14" s="38" t="inlineStr">
        <is>
          <t>Ottobre</t>
        </is>
      </c>
      <c r="C14" s="13" t="n">
        <v>1012.78</v>
      </c>
      <c r="D14" s="17">
        <f>C14*0.22</f>
        <v/>
      </c>
      <c r="E14" s="13" t="n">
        <v>439</v>
      </c>
      <c r="F14" s="17">
        <f>E14*0.10</f>
        <v/>
      </c>
      <c r="G14" s="13" t="n">
        <v>140.56</v>
      </c>
      <c r="H14" s="17">
        <f>G14*0.04</f>
        <v/>
      </c>
      <c r="I14" s="40">
        <f>D14+F14+H14</f>
        <v/>
      </c>
    </row>
    <row r="15" ht="18" customHeight="1">
      <c r="A15" s="10" t="n">
        <v>11</v>
      </c>
      <c r="B15" s="37" t="inlineStr">
        <is>
          <t>Novembre</t>
        </is>
      </c>
      <c r="C15" s="13" t="n">
        <v>2575.68</v>
      </c>
      <c r="D15" s="15">
        <f>C15*0.22</f>
        <v/>
      </c>
      <c r="E15" s="13" t="n">
        <v>391.89</v>
      </c>
      <c r="F15" s="15">
        <f>E15*0.10</f>
        <v/>
      </c>
      <c r="G15" s="13" t="n">
        <v>130.43</v>
      </c>
      <c r="H15" s="15">
        <f>G15*0.04</f>
        <v/>
      </c>
      <c r="I15" s="40">
        <f>D15+F15+H15</f>
        <v/>
      </c>
    </row>
    <row r="16" ht="18" customHeight="1">
      <c r="A16" s="16" t="n">
        <v>12</v>
      </c>
      <c r="B16" s="38" t="inlineStr">
        <is>
          <t>Dicembre</t>
        </is>
      </c>
      <c r="C16" s="13" t="n">
        <v>2940.85</v>
      </c>
      <c r="D16" s="17">
        <f>C16*0.22</f>
        <v/>
      </c>
      <c r="E16" s="13" t="n">
        <v>251.41</v>
      </c>
      <c r="F16" s="17">
        <f>E16*0.10</f>
        <v/>
      </c>
      <c r="G16" s="13" t="n">
        <v>132.81</v>
      </c>
      <c r="H16" s="17">
        <f>G16*0.04</f>
        <v/>
      </c>
      <c r="I16" s="40">
        <f>D16+F16+H16</f>
        <v/>
      </c>
    </row>
    <row r="17" ht="18" customHeight="1"/>
    <row r="18" ht="22" customHeight="1">
      <c r="A18" s="22" t="inlineStr">
        <is>
          <t>TOTALE ANNUALE</t>
        </is>
      </c>
      <c r="B18" s="24" t="n"/>
      <c r="C18" s="25">
        <f>SUM(C5:C16)</f>
        <v/>
      </c>
      <c r="D18" s="25">
        <f>SUM(D5:D16)</f>
        <v/>
      </c>
      <c r="E18" s="25">
        <f>SUM(E5:E16)</f>
        <v/>
      </c>
      <c r="F18" s="25">
        <f>SUM(F5:F16)</f>
        <v/>
      </c>
      <c r="G18" s="25">
        <f>SUM(G5:G16)</f>
        <v/>
      </c>
      <c r="H18" s="25">
        <f>SUM(H5:H16)</f>
        <v/>
      </c>
      <c r="I18" s="25">
        <f>SUM(I5:I16)</f>
        <v/>
      </c>
    </row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mergeCells count="5">
    <mergeCell ref="A1:I1"/>
    <mergeCell ref="A2:D2"/>
    <mergeCell ref="E2:I2"/>
    <mergeCell ref="A3:I3"/>
    <mergeCell ref="A18:B18"/>
  </mergeCells>
  <conditionalFormatting sqref="I5:I16">
    <cfRule type="colorScale" priority="1">
      <colorScale>
        <cfvo type="min"/>
        <cfvo type="max"/>
        <color rgb="00FFFFFF"/>
        <color rgb="000F766E"/>
      </colorScale>
    </cfRule>
  </conditionalFormatting>
  <pageMargins left="0.75" right="0.75" top="1" bottom="1" header="0.5" footer="0.5"/>
  <pageSetup orientation="landscape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5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5" customWidth="1" min="3" max="3"/>
    <col width="20" customWidth="1" min="4" max="4"/>
    <col width="20" customWidth="1" min="5" max="5"/>
  </cols>
  <sheetData>
    <row r="1" ht="18" customHeight="1">
      <c r="A1" s="41" t="inlineStr">
        <is>
          <t>GUIDA ALL'UTILIZZO — CALCOLO IVA</t>
        </is>
      </c>
      <c r="B1" s="29" t="n"/>
      <c r="C1" s="29" t="n"/>
      <c r="D1" s="29" t="n"/>
      <c r="E1" s="30" t="n"/>
    </row>
    <row r="2" ht="18" customHeight="1">
      <c r="A2" s="42" t="inlineStr">
        <is>
          <t>Documento generato il: 16/03/2026</t>
        </is>
      </c>
    </row>
    <row r="3" ht="18" customHeight="1"/>
    <row r="4" ht="18" customHeight="1">
      <c r="A4" s="28" t="inlineStr">
        <is>
          <t>1. STRUTTURA DELLA CARTELLA DI LAVORO</t>
        </is>
      </c>
      <c r="B4" s="29" t="n"/>
      <c r="C4" s="29" t="n"/>
      <c r="D4" s="29" t="n"/>
      <c r="E4" s="30" t="n"/>
    </row>
    <row r="5" ht="20" customHeight="1">
      <c r="B5" s="37" t="inlineStr">
        <is>
          <t>Foglio 'Calcolo IVA'</t>
        </is>
      </c>
      <c r="C5" s="43" t="inlineStr">
        <is>
          <t>Registro principale per l'inserimento delle fatture e il calcolo IVA</t>
        </is>
      </c>
    </row>
    <row r="6" ht="20" customHeight="1">
      <c r="B6" s="37" t="inlineStr">
        <is>
          <t>Foglio 'Parametri'</t>
        </is>
      </c>
      <c r="C6" s="43" t="inlineStr">
        <is>
          <t>Aliquote IVA vigenti, regole di detraibilità e scadenze degli adempimenti</t>
        </is>
      </c>
    </row>
    <row r="7" ht="20" customHeight="1">
      <c r="B7" s="37" t="inlineStr">
        <is>
          <t>Foglio 'Riepilogo Mensile'</t>
        </is>
      </c>
      <c r="C7" s="43" t="inlineStr">
        <is>
          <t>Tabella riassuntiva con IVA suddivisa per mese e aliquota, con grafico</t>
        </is>
      </c>
    </row>
    <row r="8" ht="20" customHeight="1">
      <c r="B8" s="37" t="inlineStr">
        <is>
          <t>Foglio 'Istruzioni'</t>
        </is>
      </c>
      <c r="C8" s="43" t="inlineStr">
        <is>
          <t>Questa guida all'utilizzo della cartella di lavoro</t>
        </is>
      </c>
    </row>
    <row r="9" ht="20" customHeight="1">
      <c r="B9" s="37" t="inlineStr">
        <is>
          <t>Celle di input</t>
        </is>
      </c>
      <c r="C9" s="43" t="inlineStr">
        <is>
          <t>Evidenziate in giallo tenue: inserire i dati manualmente</t>
        </is>
      </c>
    </row>
    <row r="10" ht="20" customHeight="1">
      <c r="B10" s="37" t="inlineStr">
        <is>
          <t>Celle calcolate</t>
        </is>
      </c>
      <c r="C10" s="43" t="inlineStr">
        <is>
          <t>Evidenziate in verde chiaro: calcolate automaticamente, non modificare</t>
        </is>
      </c>
    </row>
    <row r="11" ht="18" customHeight="1"/>
    <row r="12" ht="18" customHeight="1"/>
    <row r="13" ht="18" customHeight="1"/>
    <row r="14" ht="18" customHeight="1">
      <c r="A14" s="28" t="inlineStr">
        <is>
          <t>2. COME INSERIRE I DATI</t>
        </is>
      </c>
      <c r="B14" s="29" t="n"/>
      <c r="C14" s="29" t="n"/>
      <c r="D14" s="29" t="n"/>
      <c r="E14" s="30" t="n"/>
    </row>
    <row r="15" ht="20" customHeight="1">
      <c r="B15" s="37" t="inlineStr">
        <is>
          <t>Colonna B</t>
        </is>
      </c>
      <c r="C15" s="43" t="inlineStr">
        <is>
          <t>Inserire la descrizione dell'articolo o del servizio fatturato</t>
        </is>
      </c>
    </row>
    <row r="16" ht="20" customHeight="1">
      <c r="B16" s="37" t="inlineStr">
        <is>
          <t>Colonna C</t>
        </is>
      </c>
      <c r="C16" s="43" t="inlineStr">
        <is>
          <t>Selezionare la categoria dalla lista a tendina (Beni, Servizi, Carburante, ecc.)</t>
        </is>
      </c>
    </row>
    <row r="17" ht="20" customHeight="1">
      <c r="B17" s="37" t="inlineStr">
        <is>
          <t>Colonna D</t>
        </is>
      </c>
      <c r="C17" s="43" t="inlineStr">
        <is>
          <t>Inserire l'imponibile (importo senza IVA) in euro</t>
        </is>
      </c>
    </row>
    <row r="18" ht="20" customHeight="1">
      <c r="B18" s="37" t="inlineStr">
        <is>
          <t>Colonna E</t>
        </is>
      </c>
      <c r="C18" s="43" t="inlineStr">
        <is>
          <t>Inserire l'aliquota IVA applicabile (0, 4, 10 o 22)</t>
        </is>
      </c>
    </row>
    <row r="19" ht="20" customHeight="1">
      <c r="B19" s="37" t="inlineStr">
        <is>
          <t>Colonna F</t>
        </is>
      </c>
      <c r="C19" s="43" t="inlineStr">
        <is>
          <t>Calcolata automaticamente: Imponibile × Aliquota / 100</t>
        </is>
      </c>
    </row>
    <row r="20" ht="20" customHeight="1">
      <c r="B20" s="37" t="inlineStr">
        <is>
          <t>Colonna G</t>
        </is>
      </c>
      <c r="C20" s="43" t="inlineStr">
        <is>
          <t>Calcolata automaticamente: Imponibile + IVA</t>
        </is>
      </c>
    </row>
    <row r="21" ht="20" customHeight="1">
      <c r="B21" s="37" t="inlineStr">
        <is>
          <t>Colonna H</t>
        </is>
      </c>
      <c r="C21" s="43" t="inlineStr">
        <is>
          <t>IVA detraibile, con applicazione automatica delle limitazioni di legge</t>
        </is>
      </c>
    </row>
    <row r="22" ht="20" customHeight="1">
      <c r="B22" s="37" t="inlineStr">
        <is>
          <t>Colonna I</t>
        </is>
      </c>
      <c r="C22" s="43" t="inlineStr">
        <is>
          <t>Campo note libero per annotazioni aggiuntive</t>
        </is>
      </c>
    </row>
    <row r="23" ht="18" customHeight="1"/>
    <row r="24" ht="18" customHeight="1">
      <c r="A24" s="28" t="inlineStr">
        <is>
          <t>3. CALCOLI AUTOMATICI</t>
        </is>
      </c>
      <c r="B24" s="29" t="n"/>
      <c r="C24" s="29" t="n"/>
      <c r="D24" s="29" t="n"/>
      <c r="E24" s="30" t="n"/>
    </row>
    <row r="25" ht="20" customHeight="1">
      <c r="B25" s="37" t="inlineStr">
        <is>
          <t>IVA (col. F)</t>
        </is>
      </c>
      <c r="C25" s="43">
        <f>D×E/100 — calcolo diretto dell'importo IVA</f>
        <v/>
      </c>
    </row>
    <row r="26" ht="20" customHeight="1">
      <c r="B26" s="37" t="inlineStr">
        <is>
          <t>Totale (col. G)</t>
        </is>
      </c>
      <c r="C26" s="43">
        <f>D+F — imponibile più IVA</f>
        <v/>
      </c>
    </row>
    <row r="27" ht="20" customHeight="1">
      <c r="B27" s="37" t="inlineStr">
        <is>
          <t>IVA detraibile (col. H)</t>
        </is>
      </c>
      <c r="C27" s="43" t="inlineStr">
        <is>
          <t>Carburante: 40% dell'IVA | Esente: 0% | Altri: 100%</t>
        </is>
      </c>
    </row>
    <row r="28" ht="20" customHeight="1">
      <c r="B28" s="37" t="inlineStr">
        <is>
          <t>Riepilogo aliquote</t>
        </is>
      </c>
      <c r="C28" s="43" t="inlineStr">
        <is>
          <t>Righe 59+ del foglio: totali raggruppati per aliquota IVA</t>
        </is>
      </c>
    </row>
    <row r="29" ht="20" customHeight="1">
      <c r="B29" s="37" t="inlineStr">
        <is>
          <t>Totali riga 57</t>
        </is>
      </c>
      <c r="C29" s="43" t="inlineStr">
        <is>
          <t>Somma automatica di tutte le voci inserite</t>
        </is>
      </c>
    </row>
    <row r="30" ht="20" customHeight="1">
      <c r="B30" s="37" t="inlineStr">
        <is>
          <t>Formattazione cond.</t>
        </is>
      </c>
      <c r="C30" s="43" t="inlineStr">
        <is>
          <t>IVA al 22% evidenziata in arancione | Esente in verde | Carburante in giallo</t>
        </is>
      </c>
    </row>
    <row r="31" ht="18" customHeight="1"/>
    <row r="32" ht="18" customHeight="1"/>
    <row r="33" ht="18" customHeight="1"/>
    <row r="34" ht="18" customHeight="1">
      <c r="A34" s="28" t="inlineStr">
        <is>
          <t>4. FOGLIO RIEPILOGO MENSILE</t>
        </is>
      </c>
      <c r="B34" s="29" t="n"/>
      <c r="C34" s="29" t="n"/>
      <c r="D34" s="29" t="n"/>
      <c r="E34" s="30" t="n"/>
    </row>
    <row r="35" ht="20" customHeight="1">
      <c r="B35" s="37" t="inlineStr">
        <is>
          <t>Colonne C, E, G</t>
        </is>
      </c>
      <c r="C35" s="43" t="inlineStr">
        <is>
          <t>Imponibili inseribili manualmente per ogni aliquota</t>
        </is>
      </c>
    </row>
    <row r="36" ht="20" customHeight="1">
      <c r="B36" s="37" t="inlineStr">
        <is>
          <t>Colonne D, F, H</t>
        </is>
      </c>
      <c r="C36" s="43" t="inlineStr">
        <is>
          <t>IVA calcolata automaticamente per ogni aliquota</t>
        </is>
      </c>
    </row>
    <row r="37" ht="20" customHeight="1">
      <c r="B37" s="37" t="inlineStr">
        <is>
          <t>Colonna I</t>
        </is>
      </c>
      <c r="C37" s="43" t="inlineStr">
        <is>
          <t>Totale IVA mensile (somma delle tre aliquote)</t>
        </is>
      </c>
    </row>
    <row r="38" ht="20" customHeight="1">
      <c r="B38" s="37" t="inlineStr">
        <is>
          <t>Riga 18</t>
        </is>
      </c>
      <c r="C38" s="43" t="inlineStr">
        <is>
          <t>Totale annuale per tutte le colonne</t>
        </is>
      </c>
    </row>
    <row r="39" ht="20" customHeight="1">
      <c r="B39" s="37" t="inlineStr">
        <is>
          <t>Grafico</t>
        </is>
      </c>
      <c r="C39" s="43" t="inlineStr">
        <is>
          <t>Visualizzazione dell'IVA mensile per aliquota (inserito sotto la tabella)</t>
        </is>
      </c>
    </row>
    <row r="40" ht="20" customHeight="1">
      <c r="B40" s="37" t="inlineStr">
        <is>
          <t>Colorazione cella I</t>
        </is>
      </c>
      <c r="C40" s="43" t="inlineStr">
        <is>
          <t>Scala cromatica automatica: più alta l'IVA, più scuro il verde</t>
        </is>
      </c>
    </row>
    <row r="41" ht="18" customHeight="1"/>
    <row r="42" ht="18" customHeight="1"/>
    <row r="43" ht="18" customHeight="1"/>
    <row r="44" ht="18" customHeight="1">
      <c r="A44" s="28" t="inlineStr">
        <is>
          <t>5. NOTE NORMATIVE</t>
        </is>
      </c>
      <c r="B44" s="29" t="n"/>
      <c r="C44" s="29" t="n"/>
      <c r="D44" s="29" t="n"/>
      <c r="E44" s="30" t="n"/>
    </row>
    <row r="45" ht="20" customHeight="1">
      <c r="B45" s="37" t="inlineStr">
        <is>
          <t>Aliquota ordinaria 22%</t>
        </is>
      </c>
      <c r="C45" s="43" t="inlineStr">
        <is>
          <t>Si applica a tutti i beni e servizi non espressamente agevolati</t>
        </is>
      </c>
    </row>
    <row r="46" ht="20" customHeight="1">
      <c r="B46" s="37" t="inlineStr">
        <is>
          <t>Aliquota ridotta 10%</t>
        </is>
      </c>
      <c r="C46" s="43" t="inlineStr">
        <is>
          <t>Alberghi, ristoranti, costruzioni, alcuni prodotti alimentari</t>
        </is>
      </c>
    </row>
    <row r="47" ht="20" customHeight="1">
      <c r="B47" s="37" t="inlineStr">
        <is>
          <t>Aliquota super ridotta 4%</t>
        </is>
      </c>
      <c r="C47" s="43" t="inlineStr">
        <is>
          <t>Pane, latte, libri, giornali, prodotti di prima necessità</t>
        </is>
      </c>
    </row>
    <row r="48" ht="20" customHeight="1">
      <c r="B48" s="37" t="inlineStr">
        <is>
          <t>Operazioni esenti</t>
        </is>
      </c>
      <c r="C48" s="43" t="inlineStr">
        <is>
          <t>Art. 10 DPR 633/72: prestazioni mediche, istruzione, assicurazioni</t>
        </is>
      </c>
    </row>
    <row r="49" ht="20" customHeight="1">
      <c r="B49" s="37" t="inlineStr">
        <is>
          <t>Carburante</t>
        </is>
      </c>
      <c r="C49" s="43" t="inlineStr">
        <is>
          <t>Detraibilità IVA al 40% per veicoli ad uso promiscuo (art. 19-bis1)</t>
        </is>
      </c>
    </row>
    <row r="50" ht="20" customHeight="1">
      <c r="B50" s="37" t="inlineStr">
        <is>
          <t>Liquidazione mensile</t>
        </is>
      </c>
      <c r="C50" s="43" t="inlineStr">
        <is>
          <t>Versamento IVA entro il 16 del mese successivo (contribuenti mensili)</t>
        </is>
      </c>
    </row>
    <row r="51" ht="20" customHeight="1">
      <c r="B51" s="37" t="inlineStr">
        <is>
          <t>Dichiarazione annuale</t>
        </is>
      </c>
      <c r="C51" s="43" t="inlineStr">
        <is>
          <t>Presentazione entro il 30 aprile dell'anno successivo (Modello IVA)</t>
        </is>
      </c>
    </row>
    <row r="52" ht="20" customHeight="1">
      <c r="B52" s="37" t="inlineStr">
        <is>
          <t>Fattura elettronica</t>
        </is>
      </c>
      <c r="C52" s="43" t="inlineStr">
        <is>
          <t>Obbligatoria per tutti i soggetti IVA: emissione entro 12 giorni</t>
        </is>
      </c>
    </row>
    <row r="53" ht="18" customHeight="1"/>
    <row r="54" ht="18" customHeight="1"/>
    <row r="55" ht="22" customHeight="1">
      <c r="B55" s="44" t="inlineStr">
        <is>
          <t>⚠ Avviso importante</t>
        </is>
      </c>
      <c r="C55" s="45" t="inlineStr">
        <is>
          <t>Questo strumento è a scopo informativo. Verificare sempre con un commercialista le norme fiscali vigenti.</t>
        </is>
      </c>
    </row>
    <row r="56" ht="18" customHeight="1"/>
    <row r="57" ht="18" customHeight="1"/>
    <row r="58" ht="18" customHeight="1"/>
    <row r="59" ht="18" customHeight="1"/>
  </sheetData>
  <mergeCells count="7">
    <mergeCell ref="A1:E1"/>
    <mergeCell ref="A2:E2"/>
    <mergeCell ref="A4:E4"/>
    <mergeCell ref="A14:E14"/>
    <mergeCell ref="A24:E24"/>
    <mergeCell ref="A34:E34"/>
    <mergeCell ref="A44:E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2026-03-16T08:46:13Z</dcterms:created>
  <dcterms:modified xmlns:dcterms="http://purl.org/dc/terms/" xmlns:xsi="http://www.w3.org/2001/XMLSchema-instance" xsi:type="dcterms:W3CDTF">2026-03-16T08:46:13Z</dcterms:modified>
</cp:coreProperties>
</file>