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Gita" sheetId="1" state="visible" r:id="rId1"/>
    <sheet xmlns:r="http://schemas.openxmlformats.org/officeDocument/2006/relationships" name="Partecipanti" sheetId="2" state="visible" r:id="rId2"/>
    <sheet xmlns:r="http://schemas.openxmlformats.org/officeDocument/2006/relationships" name="Riepilogo Spese" sheetId="3" state="visible" r:id="rId3"/>
    <sheet xmlns:r="http://schemas.openxmlformats.org/officeDocument/2006/relationships" name="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'Budget Gita'!9:9</definedName>
    <definedName name="_xlnm.Print_Titles" localSheetId="1">'Partecipanti'!4:4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DD/MM/YYYY"/>
    <numFmt numFmtId="165" formatCode="€ #,##0.00"/>
    <numFmt numFmtId="166" formatCode="0&quot;%&quot;"/>
    <numFmt numFmtId="167" formatCode="0.0%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64748B"/>
      <sz val="9"/>
    </font>
    <font>
      <name val="Calibri"/>
      <b val="1"/>
      <color rgb="001E293B"/>
      <sz val="10"/>
    </font>
    <font>
      <name val="Calibri"/>
      <color rgb="001E293B"/>
      <sz val="10"/>
    </font>
    <font>
      <name val="Calibri"/>
      <b val="1"/>
      <color rgb="00FFFFFF"/>
      <sz val="10"/>
    </font>
    <font>
      <name val="Calibri"/>
      <b val="1"/>
      <color rgb="00FFFFFF"/>
      <sz val="11"/>
    </font>
    <font>
      <name val="Calibri"/>
      <b val="1"/>
      <color rgb="000F766E"/>
      <sz val="11"/>
    </font>
    <font>
      <name val="Calibri"/>
      <b val="1"/>
      <color rgb="00FFFFFF"/>
      <sz val="12"/>
    </font>
    <font>
      <name val="Calibri"/>
      <b val="1"/>
      <color rgb="00166534"/>
      <sz val="10"/>
    </font>
    <font>
      <name val="Calibri"/>
      <b val="1"/>
      <color rgb="00DC2626"/>
      <sz val="10"/>
    </font>
    <font>
      <name val="Calibri"/>
      <b val="1"/>
      <color rgb="00FFFFFF"/>
      <sz val="16"/>
    </font>
    <font>
      <name val="Calibri"/>
      <b val="1"/>
      <color rgb="00FFFFFF"/>
      <sz val="14"/>
    </font>
  </fonts>
  <fills count="16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14B8A6"/>
      </patternFill>
    </fill>
    <fill>
      <patternFill patternType="solid">
        <fgColor rgb="00EFF6FF"/>
      </patternFill>
    </fill>
    <fill>
      <patternFill patternType="solid">
        <fgColor rgb="00F0FDF4"/>
      </patternFill>
    </fill>
    <fill>
      <patternFill patternType="solid">
        <fgColor rgb="00FFF7ED"/>
      </patternFill>
    </fill>
    <fill>
      <patternFill patternType="solid">
        <fgColor rgb="00F5F3FF"/>
      </patternFill>
    </fill>
    <fill>
      <patternFill patternType="solid">
        <fgColor rgb="00FFF1F2"/>
      </patternFill>
    </fill>
    <fill>
      <patternFill patternType="solid">
        <fgColor rgb="00FAFAFA"/>
      </patternFill>
    </fill>
    <fill>
      <patternFill patternType="solid">
        <fgColor rgb="00FEF9C3"/>
      </patternFill>
    </fill>
    <fill>
      <patternFill patternType="solid">
        <fgColor rgb="00DCFCE7"/>
      </patternFill>
    </fill>
    <fill>
      <patternFill patternType="solid">
        <fgColor rgb="00FFFFFF"/>
      </patternFill>
    </fill>
    <fill>
      <patternFill patternType="solid">
        <fgColor rgb="00FEE2E2"/>
      </patternFill>
    </fill>
  </fills>
  <borders count="6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8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 wrapText="1"/>
    </xf>
    <xf numFmtId="164" fontId="4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165" fontId="5" fillId="5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 wrapText="1"/>
    </xf>
    <xf numFmtId="0" fontId="2" fillId="6" borderId="1" applyAlignment="1" pivotButton="0" quotePrefix="0" xfId="0">
      <alignment horizontal="left" vertical="center" wrapText="1"/>
    </xf>
    <xf numFmtId="165" fontId="4" fillId="4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right" vertical="center"/>
    </xf>
    <xf numFmtId="166" fontId="4" fillId="4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3" fillId="7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left" vertical="center" wrapText="1"/>
    </xf>
    <xf numFmtId="0" fontId="2" fillId="7" borderId="1" applyAlignment="1" pivotButton="0" quotePrefix="0" xfId="0">
      <alignment horizontal="left" vertical="center" wrapText="1"/>
    </xf>
    <xf numFmtId="165" fontId="3" fillId="7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center" vertical="center"/>
    </xf>
    <xf numFmtId="0" fontId="3" fillId="8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left" vertical="center" wrapText="1"/>
    </xf>
    <xf numFmtId="0" fontId="2" fillId="8" borderId="1" applyAlignment="1" pivotButton="0" quotePrefix="0" xfId="0">
      <alignment horizontal="left" vertical="center" wrapText="1"/>
    </xf>
    <xf numFmtId="165" fontId="3" fillId="8" borderId="1" applyAlignment="1" pivotButton="0" quotePrefix="0" xfId="0">
      <alignment horizontal="right" vertical="center"/>
    </xf>
    <xf numFmtId="0" fontId="4" fillId="8" borderId="1" applyAlignment="1" pivotButton="0" quotePrefix="0" xfId="0">
      <alignment horizontal="center" vertical="center"/>
    </xf>
    <xf numFmtId="0" fontId="3" fillId="9" borderId="1" applyAlignment="1" pivotButton="0" quotePrefix="0" xfId="0">
      <alignment horizontal="center" vertical="center"/>
    </xf>
    <xf numFmtId="0" fontId="4" fillId="9" borderId="1" applyAlignment="1" pivotButton="0" quotePrefix="0" xfId="0">
      <alignment horizontal="left" vertical="center" wrapText="1"/>
    </xf>
    <xf numFmtId="0" fontId="2" fillId="9" borderId="1" applyAlignment="1" pivotButton="0" quotePrefix="0" xfId="0">
      <alignment horizontal="left" vertical="center" wrapText="1"/>
    </xf>
    <xf numFmtId="165" fontId="3" fillId="9" borderId="1" applyAlignment="1" pivotButton="0" quotePrefix="0" xfId="0">
      <alignment horizontal="right" vertical="center"/>
    </xf>
    <xf numFmtId="0" fontId="4" fillId="9" borderId="1" applyAlignment="1" pivotButton="0" quotePrefix="0" xfId="0">
      <alignment horizontal="center" vertical="center"/>
    </xf>
    <xf numFmtId="0" fontId="3" fillId="10" borderId="1" applyAlignment="1" pivotButton="0" quotePrefix="0" xfId="0">
      <alignment horizontal="center" vertical="center"/>
    </xf>
    <xf numFmtId="0" fontId="4" fillId="10" borderId="1" applyAlignment="1" pivotButton="0" quotePrefix="0" xfId="0">
      <alignment horizontal="left" vertical="center" wrapText="1"/>
    </xf>
    <xf numFmtId="0" fontId="2" fillId="10" borderId="1" applyAlignment="1" pivotButton="0" quotePrefix="0" xfId="0">
      <alignment horizontal="left" vertical="center" wrapText="1"/>
    </xf>
    <xf numFmtId="165" fontId="3" fillId="10" borderId="1" applyAlignment="1" pivotButton="0" quotePrefix="0" xfId="0">
      <alignment horizontal="right" vertical="center"/>
    </xf>
    <xf numFmtId="0" fontId="4" fillId="10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center" wrapText="1"/>
    </xf>
    <xf numFmtId="165" fontId="3" fillId="3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/>
    </xf>
    <xf numFmtId="0" fontId="3" fillId="11" borderId="1" applyAlignment="1" pivotButton="0" quotePrefix="0" xfId="0">
      <alignment horizontal="center" vertical="center"/>
    </xf>
    <xf numFmtId="0" fontId="4" fillId="11" borderId="1" applyAlignment="1" pivotButton="0" quotePrefix="0" xfId="0">
      <alignment horizontal="left" vertical="center" wrapText="1"/>
    </xf>
    <xf numFmtId="0" fontId="2" fillId="11" borderId="1" applyAlignment="1" pivotButton="0" quotePrefix="0" xfId="0">
      <alignment horizontal="left" vertical="center" wrapText="1"/>
    </xf>
    <xf numFmtId="165" fontId="3" fillId="11" borderId="1" applyAlignment="1" pivotButton="0" quotePrefix="0" xfId="0">
      <alignment horizontal="right" vertical="center"/>
    </xf>
    <xf numFmtId="0" fontId="4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165" fontId="5" fillId="2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right" vertical="center"/>
    </xf>
    <xf numFmtId="165" fontId="8" fillId="2" borderId="1" applyAlignment="1" pivotButton="0" quotePrefix="0" xfId="0">
      <alignment horizontal="center" vertical="center"/>
    </xf>
    <xf numFmtId="0" fontId="2" fillId="12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/>
    </xf>
    <xf numFmtId="0" fontId="7" fillId="3" borderId="1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right" vertical="center"/>
    </xf>
    <xf numFmtId="165" fontId="5" fillId="2" borderId="1" applyAlignment="1" pivotButton="0" quotePrefix="0" xfId="0">
      <alignment horizontal="center" vertical="center"/>
    </xf>
    <xf numFmtId="0" fontId="9" fillId="1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 wrapText="1"/>
    </xf>
    <xf numFmtId="0" fontId="4" fillId="14" borderId="1" applyAlignment="1" pivotButton="0" quotePrefix="0" xfId="0">
      <alignment horizontal="center" vertical="center"/>
    </xf>
    <xf numFmtId="0" fontId="4" fillId="14" borderId="1" applyAlignment="1" pivotButton="0" quotePrefix="0" xfId="0">
      <alignment horizontal="left" vertical="center" wrapText="1"/>
    </xf>
    <xf numFmtId="165" fontId="3" fillId="14" borderId="1" applyAlignment="1" pivotButton="0" quotePrefix="0" xfId="0">
      <alignment horizontal="right" vertical="center"/>
    </xf>
    <xf numFmtId="0" fontId="10" fillId="15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165" fontId="4" fillId="3" borderId="1" applyAlignment="1" pivotButton="0" quotePrefix="0" xfId="0">
      <alignment horizontal="right" vertical="center"/>
    </xf>
    <xf numFmtId="167" fontId="4" fillId="3" borderId="1" applyAlignment="1" pivotButton="0" quotePrefix="0" xfId="0">
      <alignment horizontal="center" vertical="center"/>
    </xf>
    <xf numFmtId="0" fontId="3" fillId="14" borderId="1" applyAlignment="1" pivotButton="0" quotePrefix="0" xfId="0">
      <alignment horizontal="left" vertical="center" wrapText="1"/>
    </xf>
    <xf numFmtId="165" fontId="4" fillId="14" borderId="1" applyAlignment="1" pivotButton="0" quotePrefix="0" xfId="0">
      <alignment horizontal="right" vertical="center"/>
    </xf>
    <xf numFmtId="167" fontId="4" fillId="14" borderId="1" applyAlignment="1" pivotButton="0" quotePrefix="0" xfId="0">
      <alignment horizontal="center" vertical="center"/>
    </xf>
    <xf numFmtId="167" fontId="5" fillId="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 wrapText="1"/>
    </xf>
    <xf numFmtId="0" fontId="12" fillId="2" borderId="0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2" fillId="14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Spese per Categoria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'Riepilogo Spese'!$B$6:$B$12</f>
            </numRef>
          </cat>
          <val>
            <numRef>
              <f>'Riepilogo Spese'!$D$6:$D$12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Costo per Categoria (IVA inclusa)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Spese'!D5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'Riepilogo Spese'!$B$6:$B$12</f>
            </numRef>
          </cat>
          <val>
            <numRef>
              <f>'Riepilogo Spese'!$D$6:$D$12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15</row>
      <rowOff>0</rowOff>
    </from>
    <ext cx="50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15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4:J34"/>
  <sheetViews>
    <sheetView showGridLines="0" workbookViewId="0">
      <pane xSplit="2" ySplit="9" topLeftCell="C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18" customWidth="1" min="2" max="2"/>
    <col width="22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3" customWidth="1" min="10" max="10"/>
  </cols>
  <sheetData>
    <row r="1" ht="6" customHeight="1"/>
    <row r="2" ht="6" customHeight="1"/>
    <row r="3" ht="6" customHeight="1"/>
    <row r="4" ht="36" customHeight="1">
      <c r="B4" s="1" t="inlineStr">
        <is>
          <t>BUDGET GITA SCOLASTICA</t>
        </is>
      </c>
    </row>
    <row r="5" ht="20" customHeight="1">
      <c r="B5" s="2" t="inlineStr">
        <is>
          <t>Data elaborazione: 06/03/2026</t>
        </is>
      </c>
      <c r="F5" s="3" t="inlineStr">
        <is>
          <t>Istituto / Classe:</t>
        </is>
      </c>
      <c r="H5" s="4" t="inlineStr"/>
    </row>
    <row r="6" ht="20" customHeight="1">
      <c r="B6" s="3" t="inlineStr">
        <is>
          <t>Destinazione:</t>
        </is>
      </c>
      <c r="C6" s="4" t="inlineStr"/>
      <c r="F6" s="3" t="inlineStr">
        <is>
          <t>Data partenza:</t>
        </is>
      </c>
      <c r="G6" s="5" t="inlineStr"/>
      <c r="H6" s="3" t="inlineStr">
        <is>
          <t>Data rientro:</t>
        </is>
      </c>
      <c r="I6" s="5" t="inlineStr"/>
    </row>
    <row r="7" ht="18" customHeight="1">
      <c r="B7" s="3" t="inlineStr">
        <is>
          <t>N° Partecipanti:</t>
        </is>
      </c>
      <c r="C7" s="6">
        <f>Partecipanti!B2</f>
        <v/>
      </c>
      <c r="D7" s="3" t="inlineStr">
        <is>
          <t>N° Accompagnatori:</t>
        </is>
      </c>
      <c r="E7" s="7" t="inlineStr"/>
      <c r="F7" s="3" t="inlineStr">
        <is>
          <t>N° Giorni:</t>
        </is>
      </c>
      <c r="G7" s="6">
        <f>IF(AND(ISNUMBER(I6),ISNUMBER(G6)),I6-G6+1,"")</f>
        <v/>
      </c>
      <c r="H7" s="3" t="inlineStr">
        <is>
          <t>Budget pro capite:</t>
        </is>
      </c>
      <c r="I7" s="8">
        <f>IF(C7&gt;0,IFERROR(B55/C7,""),"")</f>
        <v/>
      </c>
    </row>
    <row r="8" ht="18" customHeight="1"/>
    <row r="9" ht="32" customHeight="1">
      <c r="B9" s="9" t="inlineStr">
        <is>
          <t>Categoria</t>
        </is>
      </c>
      <c r="C9" s="9" t="inlineStr">
        <is>
          <t>Voce di Spesa</t>
        </is>
      </c>
      <c r="D9" s="9" t="inlineStr">
        <is>
          <t>Descrizione / Note</t>
        </is>
      </c>
      <c r="E9" s="9" t="inlineStr">
        <is>
          <t>Costo Unitario (€)</t>
        </is>
      </c>
      <c r="F9" s="9" t="inlineStr">
        <is>
          <t>Quantità</t>
        </is>
      </c>
      <c r="G9" s="9" t="inlineStr">
        <is>
          <t>N° Pers.</t>
        </is>
      </c>
      <c r="H9" s="9" t="inlineStr">
        <is>
          <t>Totale Voce (€)</t>
        </is>
      </c>
      <c r="I9" s="9" t="inlineStr">
        <is>
          <t>IVA %</t>
        </is>
      </c>
      <c r="J9" s="9" t="inlineStr">
        <is>
          <t>Totale con IVA (€)</t>
        </is>
      </c>
    </row>
    <row r="10" ht="17" customHeight="1">
      <c r="B10" s="10" t="inlineStr">
        <is>
          <t>Trasporto</t>
        </is>
      </c>
      <c r="C10" s="11" t="inlineStr">
        <is>
          <t>Noleggio pullman</t>
        </is>
      </c>
      <c r="D10" s="12" t="inlineStr">
        <is>
          <t>Andata e ritorno</t>
        </is>
      </c>
      <c r="E10" s="13" t="n">
        <v>800</v>
      </c>
      <c r="F10" s="7" t="n">
        <v>1</v>
      </c>
      <c r="G10" s="7" t="n"/>
      <c r="H10" s="14">
        <f>IF(AND(ISNUMBER(E10),ISNUMBER(F10)),E10*F10*IF(ISNUMBER(G10),G10,C7),IF(ISNUMBER(E10),E10,0))</f>
        <v/>
      </c>
      <c r="I10" s="15" t="n">
        <v>10</v>
      </c>
      <c r="J10" s="14">
        <f>H10*(1+I10/100)</f>
        <v/>
      </c>
    </row>
    <row r="11" ht="17" customHeight="1">
      <c r="B11" s="16" t="inlineStr">
        <is>
          <t>Trasporto</t>
        </is>
      </c>
      <c r="C11" s="11" t="inlineStr">
        <is>
          <t>Pedaggi autostrada</t>
        </is>
      </c>
      <c r="D11" s="12" t="inlineStr">
        <is>
          <t>Stima percorso</t>
        </is>
      </c>
      <c r="E11" s="13" t="n">
        <v>60</v>
      </c>
      <c r="F11" s="7" t="n">
        <v>1</v>
      </c>
      <c r="G11" s="7" t="n"/>
      <c r="H11" s="14">
        <f>IF(AND(ISNUMBER(E11),ISNUMBER(F11)),E11*F11*IF(ISNUMBER(G11),G11,C7),IF(ISNUMBER(E11),E11,0))</f>
        <v/>
      </c>
      <c r="I11" s="15" t="n">
        <v>22</v>
      </c>
      <c r="J11" s="14">
        <f>H11*(1+I11/100)</f>
        <v/>
      </c>
    </row>
    <row r="12" ht="17" customHeight="1">
      <c r="B12" s="16" t="inlineStr">
        <is>
          <t>Trasporto</t>
        </is>
      </c>
      <c r="C12" s="11" t="inlineStr">
        <is>
          <t>Parcheggi e ZTL</t>
        </is>
      </c>
      <c r="D12" s="12" t="inlineStr">
        <is>
          <t>Permessi accesso</t>
        </is>
      </c>
      <c r="E12" s="13" t="n">
        <v>30</v>
      </c>
      <c r="F12" s="7" t="n">
        <v>1</v>
      </c>
      <c r="G12" s="7" t="n"/>
      <c r="H12" s="14">
        <f>IF(AND(ISNUMBER(E12),ISNUMBER(F12)),E12*F12*IF(ISNUMBER(G12),G12,C7),IF(ISNUMBER(E12),E12,0))</f>
        <v/>
      </c>
      <c r="I12" s="15" t="n">
        <v>22</v>
      </c>
      <c r="J12" s="14">
        <f>H12*(1+I12/100)</f>
        <v/>
      </c>
    </row>
    <row r="13" ht="17" customHeight="1">
      <c r="B13" s="17" t="inlineStr">
        <is>
          <t>Alloggio</t>
        </is>
      </c>
      <c r="C13" s="18" t="inlineStr">
        <is>
          <t>Hotel / Ostello</t>
        </is>
      </c>
      <c r="D13" s="19" t="inlineStr">
        <is>
          <t>Per notte a persona</t>
        </is>
      </c>
      <c r="E13" s="13" t="n">
        <v>45</v>
      </c>
      <c r="F13" s="7" t="n">
        <v>2</v>
      </c>
      <c r="G13" s="7" t="n"/>
      <c r="H13" s="20">
        <f>IF(AND(ISNUMBER(E13),ISNUMBER(F13)),E13*F13*IF(ISNUMBER(G13),G13,C7),IF(ISNUMBER(E13),E13,0))</f>
        <v/>
      </c>
      <c r="I13" s="15" t="n">
        <v>10</v>
      </c>
      <c r="J13" s="20">
        <f>H13*(1+I13/100)</f>
        <v/>
      </c>
    </row>
    <row r="14" ht="17" customHeight="1">
      <c r="B14" s="21" t="inlineStr">
        <is>
          <t>Alloggio</t>
        </is>
      </c>
      <c r="C14" s="18" t="inlineStr">
        <is>
          <t>Supplemento singola</t>
        </is>
      </c>
      <c r="D14" s="19" t="inlineStr">
        <is>
          <t>Se applicabile</t>
        </is>
      </c>
      <c r="E14" s="13" t="n">
        <v>15</v>
      </c>
      <c r="F14" s="7" t="n"/>
      <c r="G14" s="7" t="n"/>
      <c r="H14" s="20">
        <f>IF(AND(ISNUMBER(E14),ISNUMBER(F14)),E14*F14*IF(ISNUMBER(G14),G14,C7),IF(ISNUMBER(E14),E14,0))</f>
        <v/>
      </c>
      <c r="I14" s="15" t="n">
        <v>10</v>
      </c>
      <c r="J14" s="20">
        <f>H14*(1+I14/100)</f>
        <v/>
      </c>
    </row>
    <row r="15" ht="17" customHeight="1">
      <c r="B15" s="22" t="inlineStr">
        <is>
          <t>Pasti</t>
        </is>
      </c>
      <c r="C15" s="23" t="inlineStr">
        <is>
          <t>Colazione inclusa</t>
        </is>
      </c>
      <c r="D15" s="24" t="inlineStr">
        <is>
          <t>In hotel</t>
        </is>
      </c>
      <c r="E15" s="13" t="n"/>
      <c r="F15" s="7" t="n"/>
      <c r="G15" s="7" t="n"/>
      <c r="H15" s="25">
        <f>IF(AND(ISNUMBER(E15),ISNUMBER(F15)),E15*F15*IF(ISNUMBER(G15),G15,C7),IF(ISNUMBER(E15),E15,0))</f>
        <v/>
      </c>
      <c r="I15" s="15" t="n">
        <v>10</v>
      </c>
      <c r="J15" s="25">
        <f>H15*(1+I15/100)</f>
        <v/>
      </c>
    </row>
    <row r="16" ht="17" customHeight="1">
      <c r="B16" s="26" t="inlineStr">
        <is>
          <t>Pasti</t>
        </is>
      </c>
      <c r="C16" s="23" t="inlineStr">
        <is>
          <t>Pranzo al sacco</t>
        </is>
      </c>
      <c r="D16" s="24" t="inlineStr">
        <is>
          <t>Giorno 1</t>
        </is>
      </c>
      <c r="E16" s="13" t="n">
        <v>8</v>
      </c>
      <c r="F16" s="7" t="n">
        <v>1</v>
      </c>
      <c r="G16" s="7" t="n"/>
      <c r="H16" s="25">
        <f>IF(AND(ISNUMBER(E16),ISNUMBER(F16)),E16*F16*IF(ISNUMBER(G16),G16,C7),IF(ISNUMBER(E16),E16,0))</f>
        <v/>
      </c>
      <c r="I16" s="15" t="n">
        <v>10</v>
      </c>
      <c r="J16" s="25">
        <f>H16*(1+I16/100)</f>
        <v/>
      </c>
    </row>
    <row r="17" ht="17" customHeight="1">
      <c r="B17" s="26" t="inlineStr">
        <is>
          <t>Pasti</t>
        </is>
      </c>
      <c r="C17" s="23" t="inlineStr">
        <is>
          <t>Cena ristorante</t>
        </is>
      </c>
      <c r="D17" s="24" t="inlineStr">
        <is>
          <t>Menu fisso studenti</t>
        </is>
      </c>
      <c r="E17" s="13" t="n">
        <v>18</v>
      </c>
      <c r="F17" s="7" t="n">
        <v>1</v>
      </c>
      <c r="G17" s="7" t="n"/>
      <c r="H17" s="25">
        <f>IF(AND(ISNUMBER(E17),ISNUMBER(F17)),E17*F17*IF(ISNUMBER(G17),G17,C7),IF(ISNUMBER(E17),E17,0))</f>
        <v/>
      </c>
      <c r="I17" s="15" t="n">
        <v>10</v>
      </c>
      <c r="J17" s="25">
        <f>H17*(1+I17/100)</f>
        <v/>
      </c>
    </row>
    <row r="18" ht="17" customHeight="1">
      <c r="B18" s="26" t="inlineStr">
        <is>
          <t>Pasti</t>
        </is>
      </c>
      <c r="C18" s="23" t="inlineStr">
        <is>
          <t>Pranzo ristorante</t>
        </is>
      </c>
      <c r="D18" s="24" t="inlineStr">
        <is>
          <t>Giorno 2</t>
        </is>
      </c>
      <c r="E18" s="13" t="n">
        <v>16</v>
      </c>
      <c r="F18" s="7" t="n">
        <v>1</v>
      </c>
      <c r="G18" s="7" t="n"/>
      <c r="H18" s="25">
        <f>IF(AND(ISNUMBER(E18),ISNUMBER(F18)),E18*F18*IF(ISNUMBER(G18),G18,C7),IF(ISNUMBER(E18),E18,0))</f>
        <v/>
      </c>
      <c r="I18" s="15" t="n">
        <v>10</v>
      </c>
      <c r="J18" s="25">
        <f>H18*(1+I18/100)</f>
        <v/>
      </c>
    </row>
    <row r="19" ht="17" customHeight="1">
      <c r="B19" s="27" t="inlineStr">
        <is>
          <t>Ingressi</t>
        </is>
      </c>
      <c r="C19" s="28" t="inlineStr">
        <is>
          <t>Museo / Sito storico</t>
        </is>
      </c>
      <c r="D19" s="29" t="inlineStr">
        <is>
          <t>Biglietto ridotto studenti</t>
        </is>
      </c>
      <c r="E19" s="13" t="n">
        <v>8</v>
      </c>
      <c r="F19" s="7" t="n">
        <v>1</v>
      </c>
      <c r="G19" s="7" t="n"/>
      <c r="H19" s="30">
        <f>IF(AND(ISNUMBER(E19),ISNUMBER(F19)),E19*F19*IF(ISNUMBER(G19),G19,C7),IF(ISNUMBER(E19),E19,0))</f>
        <v/>
      </c>
      <c r="I19" s="15" t="n">
        <v>22</v>
      </c>
      <c r="J19" s="30">
        <f>H19*(1+I19/100)</f>
        <v/>
      </c>
    </row>
    <row r="20" ht="17" customHeight="1">
      <c r="B20" s="31" t="inlineStr">
        <is>
          <t>Ingressi</t>
        </is>
      </c>
      <c r="C20" s="28" t="inlineStr">
        <is>
          <t>Guida turistica</t>
        </is>
      </c>
      <c r="D20" s="29" t="inlineStr">
        <is>
          <t>Per gruppo</t>
        </is>
      </c>
      <c r="E20" s="13" t="n">
        <v>120</v>
      </c>
      <c r="F20" s="7" t="n">
        <v>1</v>
      </c>
      <c r="G20" s="7" t="n"/>
      <c r="H20" s="30">
        <f>IF(AND(ISNUMBER(E20),ISNUMBER(F20)),E20*F20*IF(ISNUMBER(G20),G20,C7),IF(ISNUMBER(E20),E20,0))</f>
        <v/>
      </c>
      <c r="I20" s="15" t="n">
        <v>22</v>
      </c>
      <c r="J20" s="30">
        <f>H20*(1+I20/100)</f>
        <v/>
      </c>
    </row>
    <row r="21" ht="17" customHeight="1">
      <c r="B21" s="31" t="inlineStr">
        <is>
          <t>Ingressi</t>
        </is>
      </c>
      <c r="C21" s="28" t="inlineStr">
        <is>
          <t>Spettacolo / Teatro</t>
        </is>
      </c>
      <c r="D21" s="29" t="inlineStr">
        <is>
          <t>Se previsto</t>
        </is>
      </c>
      <c r="E21" s="13" t="n">
        <v>12</v>
      </c>
      <c r="F21" s="7" t="n">
        <v>1</v>
      </c>
      <c r="G21" s="7" t="n"/>
      <c r="H21" s="30">
        <f>IF(AND(ISNUMBER(E21),ISNUMBER(F21)),E21*F21*IF(ISNUMBER(G21),G21,C7),IF(ISNUMBER(E21),E21,0))</f>
        <v/>
      </c>
      <c r="I21" s="15" t="n">
        <v>10</v>
      </c>
      <c r="J21" s="30">
        <f>H21*(1+I21/100)</f>
        <v/>
      </c>
    </row>
    <row r="22" ht="17" customHeight="1">
      <c r="B22" s="32" t="inlineStr">
        <is>
          <t>Assicurazione</t>
        </is>
      </c>
      <c r="C22" s="33" t="inlineStr">
        <is>
          <t>Polizza infortuni</t>
        </is>
      </c>
      <c r="D22" s="34" t="inlineStr">
        <is>
          <t>Per partecipante</t>
        </is>
      </c>
      <c r="E22" s="13" t="n">
        <v>4</v>
      </c>
      <c r="F22" s="7" t="n">
        <v>1</v>
      </c>
      <c r="G22" s="7" t="n"/>
      <c r="H22" s="35">
        <f>IF(AND(ISNUMBER(E22),ISNUMBER(F22)),E22*F22*IF(ISNUMBER(G22),G22,C7),IF(ISNUMBER(E22),E22,0))</f>
        <v/>
      </c>
      <c r="I22" s="15" t="n">
        <v>22</v>
      </c>
      <c r="J22" s="35">
        <f>H22*(1+I22/100)</f>
        <v/>
      </c>
    </row>
    <row r="23" ht="17" customHeight="1">
      <c r="B23" s="36" t="inlineStr">
        <is>
          <t>Assicurazione</t>
        </is>
      </c>
      <c r="C23" s="33" t="inlineStr">
        <is>
          <t>Polizza annullamento</t>
        </is>
      </c>
      <c r="D23" s="34" t="inlineStr">
        <is>
          <t>Opzionale</t>
        </is>
      </c>
      <c r="E23" s="13" t="n">
        <v>6</v>
      </c>
      <c r="F23" s="7" t="n">
        <v>1</v>
      </c>
      <c r="G23" s="7" t="n"/>
      <c r="H23" s="35">
        <f>IF(AND(ISNUMBER(E23),ISNUMBER(F23)),E23*F23*IF(ISNUMBER(G23),G23,C7),IF(ISNUMBER(E23),E23,0))</f>
        <v/>
      </c>
      <c r="I23" s="15" t="n">
        <v>22</v>
      </c>
      <c r="J23" s="35">
        <f>H23*(1+I23/100)</f>
        <v/>
      </c>
    </row>
    <row r="24" ht="17" customHeight="1">
      <c r="B24" s="37" t="inlineStr">
        <is>
          <t>Materiali</t>
        </is>
      </c>
      <c r="C24" s="38" t="inlineStr">
        <is>
          <t>Cartellini identificativi</t>
        </is>
      </c>
      <c r="D24" s="39" t="inlineStr">
        <is>
          <t>Stampa e plastificazione</t>
        </is>
      </c>
      <c r="E24" s="13" t="n">
        <v>1</v>
      </c>
      <c r="F24" s="7" t="n">
        <v>1</v>
      </c>
      <c r="G24" s="7" t="n"/>
      <c r="H24" s="40">
        <f>IF(AND(ISNUMBER(E24),ISNUMBER(F24)),E24*F24*IF(ISNUMBER(G24),G24,C7),IF(ISNUMBER(E24),E24,0))</f>
        <v/>
      </c>
      <c r="I24" s="15" t="n">
        <v>22</v>
      </c>
      <c r="J24" s="40">
        <f>H24*(1+I24/100)</f>
        <v/>
      </c>
    </row>
    <row r="25" ht="17" customHeight="1">
      <c r="B25" s="41" t="inlineStr">
        <is>
          <t>Materiali</t>
        </is>
      </c>
      <c r="C25" s="38" t="inlineStr">
        <is>
          <t>Materiale didattico</t>
        </is>
      </c>
      <c r="D25" s="39" t="inlineStr">
        <is>
          <t>Schede, mappe, guide</t>
        </is>
      </c>
      <c r="E25" s="13" t="n">
        <v>3</v>
      </c>
      <c r="F25" s="7" t="n">
        <v>1</v>
      </c>
      <c r="G25" s="7" t="n"/>
      <c r="H25" s="40">
        <f>IF(AND(ISNUMBER(E25),ISNUMBER(F25)),E25*F25*IF(ISNUMBER(G25),G25,C7),IF(ISNUMBER(E25),E25,0))</f>
        <v/>
      </c>
      <c r="I25" s="15" t="n">
        <v>22</v>
      </c>
      <c r="J25" s="40">
        <f>H25*(1+I25/100)</f>
        <v/>
      </c>
    </row>
    <row r="26" ht="17" customHeight="1">
      <c r="B26" s="42" t="inlineStr">
        <is>
          <t>Varie</t>
        </is>
      </c>
      <c r="C26" s="43" t="inlineStr">
        <is>
          <t>Fondo imprevisti (5%)</t>
        </is>
      </c>
      <c r="D26" s="44" t="inlineStr">
        <is>
          <t>Riserva di contingenza</t>
        </is>
      </c>
      <c r="E26" s="13" t="n"/>
      <c r="F26" s="7" t="n">
        <v>1</v>
      </c>
      <c r="G26" s="7" t="n"/>
      <c r="H26" s="45">
        <f>IF(AND(ISNUMBER(E26),ISNUMBER(F26)),E26*F26*IF(ISNUMBER(G26),G26,C7),IF(ISNUMBER(E26),E26,0))</f>
        <v/>
      </c>
      <c r="I26" s="15" t="n">
        <v>0</v>
      </c>
      <c r="J26" s="45">
        <f>H26*(1+I26/100)</f>
        <v/>
      </c>
    </row>
    <row r="27" ht="17" customHeight="1">
      <c r="B27" s="46" t="inlineStr">
        <is>
          <t>Varie</t>
        </is>
      </c>
      <c r="C27" s="43" t="inlineStr">
        <is>
          <t>Quota docenti accompagnatori</t>
        </is>
      </c>
      <c r="D27" s="44" t="inlineStr">
        <is>
          <t>Vitto e alloggio docenti</t>
        </is>
      </c>
      <c r="E27" s="13" t="n"/>
      <c r="F27" s="7" t="n">
        <v>1</v>
      </c>
      <c r="G27" s="7" t="n"/>
      <c r="H27" s="45">
        <f>IF(AND(ISNUMBER(E27),ISNUMBER(F27)),E27*F27*IF(ISNUMBER(G27),G27,C7),IF(ISNUMBER(E27),E27,0))</f>
        <v/>
      </c>
      <c r="I27" s="15" t="n">
        <v>0</v>
      </c>
      <c r="J27" s="45">
        <f>H27*(1+I27/100)</f>
        <v/>
      </c>
    </row>
    <row r="28" ht="17" customHeight="1">
      <c r="B28" s="46" t="inlineStr">
        <is>
          <t>Varie</t>
        </is>
      </c>
      <c r="C28" s="43" t="inlineStr">
        <is>
          <t>Spese amministrative</t>
        </is>
      </c>
      <c r="D28" s="44" t="inlineStr">
        <is>
          <t>Pratiche, autorizzazioni</t>
        </is>
      </c>
      <c r="E28" s="13" t="n">
        <v>20</v>
      </c>
      <c r="F28" s="7" t="n">
        <v>1</v>
      </c>
      <c r="G28" s="7" t="n"/>
      <c r="H28" s="45">
        <f>IF(AND(ISNUMBER(E28),ISNUMBER(F28)),E28*F28*IF(ISNUMBER(G28),G28,C7),IF(ISNUMBER(E28),E28,0))</f>
        <v/>
      </c>
      <c r="I28" s="15" t="n">
        <v>22</v>
      </c>
      <c r="J28" s="45">
        <f>H28*(1+I28/100)</f>
        <v/>
      </c>
    </row>
    <row r="29" ht="18" customHeight="1"/>
    <row r="30" ht="6" customHeight="1"/>
    <row r="31" ht="22" customHeight="1">
      <c r="B31" s="47" t="inlineStr">
        <is>
          <t>TOTALE COMPLESSIVO</t>
        </is>
      </c>
      <c r="C31" s="48" t="n"/>
      <c r="D31" s="49" t="n"/>
      <c r="E31" s="50">
        <f>SUM(E10:E28)</f>
        <v/>
      </c>
      <c r="F31" s="51" t="inlineStr"/>
      <c r="G31" s="51" t="inlineStr"/>
      <c r="H31" s="50">
        <f>SUM(H10:H28)</f>
        <v/>
      </c>
      <c r="I31" s="51" t="inlineStr"/>
      <c r="J31" s="50">
        <f>SUM(J10:J28)</f>
        <v/>
      </c>
    </row>
    <row r="32" ht="18" customHeight="1">
      <c r="B32" s="52" t="inlineStr">
        <is>
          <t>Totale IVA inclusa per partecipante:</t>
        </is>
      </c>
      <c r="H32" s="53">
        <f>IF(C7&gt;0,J31/C7,"N/D")</f>
        <v/>
      </c>
    </row>
    <row r="33" ht="18" customHeight="1"/>
    <row r="34" ht="40" customHeight="1">
      <c r="B34" s="54" t="inlineStr">
        <is>
          <t>⚠ NOTA: Le celle con sfondo giallo (€) sono editabili. Inserire i costi unitari e le quantità. Il totale si aggiorna automaticamente. Per aggiungere voci, copiare una riga esistente e adattarla.</t>
        </is>
      </c>
    </row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9">
    <mergeCell ref="B4:I4"/>
    <mergeCell ref="B5:E5"/>
    <mergeCell ref="F5:G5"/>
    <mergeCell ref="H5:I5"/>
    <mergeCell ref="C6:E6"/>
    <mergeCell ref="B31:D31"/>
    <mergeCell ref="B32:G32"/>
    <mergeCell ref="H32:J32"/>
    <mergeCell ref="B34:J34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K19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8" customWidth="1" min="2" max="2"/>
    <col width="20" customWidth="1" min="3" max="3"/>
    <col width="22" customWidth="1" min="4" max="4"/>
    <col width="14" customWidth="1" min="5" max="5"/>
    <col width="14" customWidth="1" min="6" max="6"/>
    <col width="12" customWidth="1" min="7" max="7"/>
    <col width="12" customWidth="1" min="8" max="8"/>
    <col width="16" customWidth="1" min="9" max="9"/>
    <col width="8" customWidth="1" min="10" max="10"/>
    <col width="3" customWidth="1" min="11" max="11"/>
  </cols>
  <sheetData>
    <row r="1" ht="6" customHeight="1"/>
    <row r="2" ht="20" customHeight="1">
      <c r="B2" s="55">
        <f>COUNTA(B5:B200)</f>
        <v/>
      </c>
      <c r="C2" s="56" t="inlineStr">
        <is>
          <t>Totale partecipanti iscritti</t>
        </is>
      </c>
      <c r="D2" s="57" t="inlineStr">
        <is>
          <t>Aggiornato al: 06/03/2026</t>
        </is>
      </c>
      <c r="G2" s="58" t="inlineStr">
        <is>
          <t>Quota pro capite (€):</t>
        </is>
      </c>
      <c r="H2" s="8">
        <f>'Budget Gita'!I7</f>
        <v/>
      </c>
      <c r="I2" s="58" t="inlineStr">
        <is>
          <t>Totale incassato (€):</t>
        </is>
      </c>
      <c r="J2" s="59">
        <f>SUMIF(I5:I200,"Sì",H5:H200)</f>
        <v/>
      </c>
    </row>
    <row r="3" ht="10" customHeight="1"/>
    <row r="4" ht="30" customHeight="1">
      <c r="B4" s="9" t="inlineStr">
        <is>
          <t>N°</t>
        </is>
      </c>
      <c r="C4" s="9" t="inlineStr">
        <is>
          <t>Cognome e Nome</t>
        </is>
      </c>
      <c r="D4" s="9" t="inlineStr">
        <is>
          <t>Classe / Sezione</t>
        </is>
      </c>
      <c r="E4" s="9" t="inlineStr">
        <is>
          <t>Data di Nascita</t>
        </is>
      </c>
      <c r="F4" s="9" t="inlineStr">
        <is>
          <t>Cod. Fiscale / ID</t>
        </is>
      </c>
      <c r="G4" s="9" t="inlineStr">
        <is>
          <t>Contatto Genitore</t>
        </is>
      </c>
      <c r="H4" s="9" t="inlineStr">
        <is>
          <t>Autorizzazione</t>
        </is>
      </c>
      <c r="I4" s="9" t="inlineStr">
        <is>
          <t>Quota Versata (€)</t>
        </is>
      </c>
      <c r="J4" s="9" t="inlineStr">
        <is>
          <t>Pagamento Ricevuto</t>
        </is>
      </c>
      <c r="K4" s="9" t="inlineStr">
        <is>
          <t>Note</t>
        </is>
      </c>
    </row>
    <row r="5" ht="17" customHeight="1">
      <c r="B5" s="41" t="n">
        <v>1</v>
      </c>
      <c r="C5" s="38" t="inlineStr">
        <is>
          <t>Rossi Marco</t>
        </is>
      </c>
      <c r="D5" s="41" t="inlineStr">
        <is>
          <t>3A</t>
        </is>
      </c>
      <c r="E5" s="5" t="n"/>
      <c r="F5" s="4" t="n"/>
      <c r="G5" s="4" t="n"/>
      <c r="H5" s="41" t="inlineStr">
        <is>
          <t>Sì</t>
        </is>
      </c>
      <c r="I5" s="40">
        <f>IF(I5="Sì",'Budget Gita'!I7,0)</f>
        <v/>
      </c>
      <c r="J5" s="60" t="inlineStr">
        <is>
          <t>Sì</t>
        </is>
      </c>
      <c r="K5" s="61" t="n"/>
    </row>
    <row r="6" ht="17" customHeight="1">
      <c r="B6" s="62" t="n">
        <v>2</v>
      </c>
      <c r="C6" s="63" t="inlineStr">
        <is>
          <t>Bianchi Sara</t>
        </is>
      </c>
      <c r="D6" s="62" t="inlineStr">
        <is>
          <t>3A</t>
        </is>
      </c>
      <c r="E6" s="5" t="n"/>
      <c r="F6" s="4" t="n"/>
      <c r="G6" s="4" t="n"/>
      <c r="H6" s="62" t="inlineStr">
        <is>
          <t>In attesa</t>
        </is>
      </c>
      <c r="I6" s="64">
        <f>IF(I6="Sì",'Budget Gita'!I7,0)</f>
        <v/>
      </c>
      <c r="J6" s="65" t="inlineStr">
        <is>
          <t>No</t>
        </is>
      </c>
      <c r="K6" s="61" t="n"/>
    </row>
    <row r="7" ht="17" customHeight="1">
      <c r="B7" s="41" t="n">
        <v>3</v>
      </c>
      <c r="C7" s="38" t="inlineStr">
        <is>
          <t>Ferrari Luca</t>
        </is>
      </c>
      <c r="D7" s="41" t="inlineStr">
        <is>
          <t>3B</t>
        </is>
      </c>
      <c r="E7" s="5" t="n"/>
      <c r="F7" s="4" t="n"/>
      <c r="G7" s="4" t="n"/>
      <c r="H7" s="41" t="inlineStr">
        <is>
          <t>Sì</t>
        </is>
      </c>
      <c r="I7" s="40">
        <f>IF(I7="Sì",'Budget Gita'!I7,0)</f>
        <v/>
      </c>
      <c r="J7" s="60" t="inlineStr">
        <is>
          <t>Sì</t>
        </is>
      </c>
      <c r="K7" s="61" t="n"/>
    </row>
    <row r="8" ht="17" customHeight="1">
      <c r="B8" s="62" t="n">
        <v>4</v>
      </c>
      <c r="C8" s="63" t="inlineStr">
        <is>
          <t>Esposito Anna</t>
        </is>
      </c>
      <c r="D8" s="62" t="inlineStr">
        <is>
          <t>3A</t>
        </is>
      </c>
      <c r="E8" s="5" t="n"/>
      <c r="F8" s="4" t="n"/>
      <c r="G8" s="4" t="n"/>
      <c r="H8" s="62" t="inlineStr">
        <is>
          <t>Sì</t>
        </is>
      </c>
      <c r="I8" s="64">
        <f>IF(I8="Sì",'Budget Gita'!I7,0)</f>
        <v/>
      </c>
      <c r="J8" s="60" t="inlineStr">
        <is>
          <t>Sì</t>
        </is>
      </c>
      <c r="K8" s="61" t="n"/>
    </row>
    <row r="9" ht="17" customHeight="1">
      <c r="B9" s="41" t="n">
        <v>5</v>
      </c>
      <c r="C9" s="38" t="inlineStr">
        <is>
          <t>Romano Davide</t>
        </is>
      </c>
      <c r="D9" s="41" t="inlineStr">
        <is>
          <t>3B</t>
        </is>
      </c>
      <c r="E9" s="5" t="n"/>
      <c r="F9" s="4" t="n"/>
      <c r="G9" s="4" t="n"/>
      <c r="H9" s="41" t="inlineStr">
        <is>
          <t>In attesa</t>
        </is>
      </c>
      <c r="I9" s="40">
        <f>IF(I9="Sì",'Budget Gita'!I7,0)</f>
        <v/>
      </c>
      <c r="J9" s="65" t="inlineStr">
        <is>
          <t>No</t>
        </is>
      </c>
      <c r="K9" s="61" t="n"/>
    </row>
    <row r="10" ht="17" customHeight="1">
      <c r="B10" s="62" t="n">
        <v>6</v>
      </c>
      <c r="C10" s="63" t="inlineStr">
        <is>
          <t>Colombo Giulia</t>
        </is>
      </c>
      <c r="D10" s="62" t="inlineStr">
        <is>
          <t>3A</t>
        </is>
      </c>
      <c r="E10" s="5" t="n"/>
      <c r="F10" s="4" t="n"/>
      <c r="G10" s="4" t="n"/>
      <c r="H10" s="62" t="inlineStr">
        <is>
          <t>Sì</t>
        </is>
      </c>
      <c r="I10" s="64">
        <f>IF(I10="Sì",'Budget Gita'!I7,0)</f>
        <v/>
      </c>
      <c r="J10" s="60" t="inlineStr">
        <is>
          <t>Sì</t>
        </is>
      </c>
      <c r="K10" s="61" t="n"/>
    </row>
    <row r="11" ht="17" customHeight="1">
      <c r="B11" s="41" t="n">
        <v>7</v>
      </c>
      <c r="C11" s="38" t="inlineStr">
        <is>
          <t>Ricci Pietro</t>
        </is>
      </c>
      <c r="D11" s="41" t="inlineStr">
        <is>
          <t>3C</t>
        </is>
      </c>
      <c r="E11" s="5" t="n"/>
      <c r="F11" s="4" t="n"/>
      <c r="G11" s="4" t="n"/>
      <c r="H11" s="41" t="inlineStr">
        <is>
          <t>Sì</t>
        </is>
      </c>
      <c r="I11" s="40">
        <f>IF(I11="Sì",'Budget Gita'!I7,0)</f>
        <v/>
      </c>
      <c r="J11" s="60" t="inlineStr">
        <is>
          <t>Sì</t>
        </is>
      </c>
      <c r="K11" s="61" t="n"/>
    </row>
    <row r="12" ht="17" customHeight="1">
      <c r="B12" s="62" t="n">
        <v>8</v>
      </c>
      <c r="C12" s="63" t="inlineStr">
        <is>
          <t>Marino Elena</t>
        </is>
      </c>
      <c r="D12" s="62" t="inlineStr">
        <is>
          <t>3B</t>
        </is>
      </c>
      <c r="E12" s="5" t="n"/>
      <c r="F12" s="4" t="n"/>
      <c r="G12" s="4" t="n"/>
      <c r="H12" s="62" t="inlineStr">
        <is>
          <t>Sì</t>
        </is>
      </c>
      <c r="I12" s="64">
        <f>IF(I12="Sì",'Budget Gita'!I7,0)</f>
        <v/>
      </c>
      <c r="J12" s="60" t="inlineStr">
        <is>
          <t>Sì</t>
        </is>
      </c>
      <c r="K12" s="61" t="n"/>
    </row>
    <row r="13" ht="17" customHeight="1">
      <c r="B13" s="41" t="n">
        <v>9</v>
      </c>
      <c r="C13" s="38" t="inlineStr">
        <is>
          <t>Greco Francesco</t>
        </is>
      </c>
      <c r="D13" s="41" t="inlineStr">
        <is>
          <t>3C</t>
        </is>
      </c>
      <c r="E13" s="5" t="n"/>
      <c r="F13" s="4" t="n"/>
      <c r="G13" s="4" t="n"/>
      <c r="H13" s="41" t="inlineStr">
        <is>
          <t>In attesa</t>
        </is>
      </c>
      <c r="I13" s="40">
        <f>IF(I13="Sì",'Budget Gita'!I7,0)</f>
        <v/>
      </c>
      <c r="J13" s="65" t="inlineStr">
        <is>
          <t>No</t>
        </is>
      </c>
      <c r="K13" s="61" t="n"/>
    </row>
    <row r="14" ht="17" customHeight="1">
      <c r="B14" s="62" t="n">
        <v>10</v>
      </c>
      <c r="C14" s="63" t="inlineStr">
        <is>
          <t>Bruno Chiara</t>
        </is>
      </c>
      <c r="D14" s="62" t="inlineStr">
        <is>
          <t>3A</t>
        </is>
      </c>
      <c r="E14" s="5" t="n"/>
      <c r="F14" s="4" t="n"/>
      <c r="G14" s="4" t="n"/>
      <c r="H14" s="62" t="inlineStr">
        <is>
          <t>Sì</t>
        </is>
      </c>
      <c r="I14" s="64">
        <f>IF(I14="Sì",'Budget Gita'!I7,0)</f>
        <v/>
      </c>
      <c r="J14" s="60" t="inlineStr">
        <is>
          <t>Sì</t>
        </is>
      </c>
      <c r="K14" s="61" t="n"/>
    </row>
    <row r="15" ht="17" customHeight="1">
      <c r="B15" s="41" t="n">
        <v>11</v>
      </c>
      <c r="C15" s="38" t="inlineStr">
        <is>
          <t>Conti Matteo</t>
        </is>
      </c>
      <c r="D15" s="41" t="inlineStr">
        <is>
          <t>3C</t>
        </is>
      </c>
      <c r="E15" s="5" t="n"/>
      <c r="F15" s="4" t="n"/>
      <c r="G15" s="4" t="n"/>
      <c r="H15" s="41" t="inlineStr">
        <is>
          <t>Sì</t>
        </is>
      </c>
      <c r="I15" s="40">
        <f>IF(I15="Sì",'Budget Gita'!I7,0)</f>
        <v/>
      </c>
      <c r="J15" s="60" t="inlineStr">
        <is>
          <t>Sì</t>
        </is>
      </c>
      <c r="K15" s="61" t="n"/>
    </row>
    <row r="16" ht="17" customHeight="1">
      <c r="B16" s="62" t="n">
        <v>12</v>
      </c>
      <c r="C16" s="63" t="inlineStr">
        <is>
          <t>De Luca Valentina</t>
        </is>
      </c>
      <c r="D16" s="62" t="inlineStr">
        <is>
          <t>3B</t>
        </is>
      </c>
      <c r="E16" s="5" t="n"/>
      <c r="F16" s="4" t="n"/>
      <c r="G16" s="4" t="n"/>
      <c r="H16" s="62" t="inlineStr">
        <is>
          <t>In attesa</t>
        </is>
      </c>
      <c r="I16" s="64">
        <f>IF(I16="Sì",'Budget Gita'!I7,0)</f>
        <v/>
      </c>
      <c r="J16" s="65" t="inlineStr">
        <is>
          <t>No</t>
        </is>
      </c>
      <c r="K16" s="61" t="n"/>
    </row>
    <row r="17" ht="17" customHeight="1">
      <c r="B17" s="41" t="n">
        <v>13</v>
      </c>
      <c r="C17" s="38" t="inlineStr">
        <is>
          <t>Mancini Alessandro</t>
        </is>
      </c>
      <c r="D17" s="41" t="inlineStr">
        <is>
          <t>3A</t>
        </is>
      </c>
      <c r="E17" s="5" t="n"/>
      <c r="F17" s="4" t="n"/>
      <c r="G17" s="4" t="n"/>
      <c r="H17" s="41" t="inlineStr">
        <is>
          <t>Sì</t>
        </is>
      </c>
      <c r="I17" s="40">
        <f>IF(I17="Sì",'Budget Gita'!I7,0)</f>
        <v/>
      </c>
      <c r="J17" s="60" t="inlineStr">
        <is>
          <t>Sì</t>
        </is>
      </c>
      <c r="K17" s="61" t="n"/>
    </row>
    <row r="18" ht="17" customHeight="1">
      <c r="B18" s="62" t="n">
        <v>14</v>
      </c>
      <c r="C18" s="63" t="inlineStr">
        <is>
          <t>Costa Beatrice</t>
        </is>
      </c>
      <c r="D18" s="62" t="inlineStr">
        <is>
          <t>3C</t>
        </is>
      </c>
      <c r="E18" s="5" t="n"/>
      <c r="F18" s="4" t="n"/>
      <c r="G18" s="4" t="n"/>
      <c r="H18" s="62" t="inlineStr">
        <is>
          <t>Sì</t>
        </is>
      </c>
      <c r="I18" s="64">
        <f>IF(I18="Sì",'Budget Gita'!I7,0)</f>
        <v/>
      </c>
      <c r="J18" s="60" t="inlineStr">
        <is>
          <t>Sì</t>
        </is>
      </c>
      <c r="K18" s="61" t="n"/>
    </row>
    <row r="19" ht="17" customHeight="1">
      <c r="B19" s="41" t="n">
        <v>15</v>
      </c>
      <c r="C19" s="38" t="inlineStr">
        <is>
          <t>Giordano Simone</t>
        </is>
      </c>
      <c r="D19" s="41" t="inlineStr">
        <is>
          <t>3B</t>
        </is>
      </c>
      <c r="E19" s="5" t="n"/>
      <c r="F19" s="4" t="n"/>
      <c r="G19" s="4" t="n"/>
      <c r="H19" s="41" t="inlineStr">
        <is>
          <t>In attesa</t>
        </is>
      </c>
      <c r="I19" s="40">
        <f>IF(I19="Sì",'Budget Gita'!I7,0)</f>
        <v/>
      </c>
      <c r="J19" s="65" t="inlineStr">
        <is>
          <t>No</t>
        </is>
      </c>
      <c r="K19" s="61" t="n"/>
    </row>
  </sheetData>
  <conditionalFormatting sqref="J5:J200">
    <cfRule type="expression" priority="1" dxfId="0">
      <formula>J5="Sì"</formula>
    </cfRule>
    <cfRule type="expression" priority="2" dxfId="1">
      <formula>J5="No"</formula>
    </cfRule>
  </conditionalFormatting>
  <dataValidations count="2">
    <dataValidation sqref="J5:J200" showErrorMessage="1" showInputMessage="1" allowBlank="1" type="list">
      <formula1>"Sì,No"</formula1>
    </dataValidation>
    <dataValidation sqref="H5:H200" showErrorMessage="1" showInputMessage="1" allowBlank="1" type="list">
      <formula1>"Sì,In attesa,Non autorizzato"</formula1>
    </dataValidation>
  </dataValidation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I1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3" customWidth="1" min="10" max="10"/>
  </cols>
  <sheetData>
    <row r="1" ht="6" customHeight="1"/>
    <row r="2" ht="32" customHeight="1">
      <c r="B2" s="66" t="inlineStr">
        <is>
          <t>RIEPILOGO E ANALISI SPESE</t>
        </is>
      </c>
    </row>
    <row r="3" ht="16" customHeight="1">
      <c r="B3" s="57" t="inlineStr">
        <is>
          <t>Elaborato il: 06/03/2026 — Dati collegati al foglio Budget Gita</t>
        </is>
      </c>
    </row>
    <row r="5" ht="28" customHeight="1">
      <c r="B5" s="9" t="inlineStr">
        <is>
          <t>Categoria</t>
        </is>
      </c>
      <c r="C5" s="9" t="inlineStr">
        <is>
          <t>Totale Lordo (€)</t>
        </is>
      </c>
      <c r="D5" s="9" t="inlineStr">
        <is>
          <t>Totale IVA inclusa (€)</t>
        </is>
      </c>
      <c r="E5" s="9" t="inlineStr">
        <is>
          <t>% sul Totale</t>
        </is>
      </c>
      <c r="F5" s="9" t="inlineStr">
        <is>
          <t>Costo/Persona (€)</t>
        </is>
      </c>
      <c r="G5" s="9" t="inlineStr">
        <is>
          <t>Costo/Giorno (€)</t>
        </is>
      </c>
      <c r="H5" s="9" t="inlineStr">
        <is>
          <t>Nota</t>
        </is>
      </c>
    </row>
    <row r="6" ht="17" customHeight="1">
      <c r="B6" s="67" t="inlineStr">
        <is>
          <t>Trasporto</t>
        </is>
      </c>
      <c r="C6" s="68">
        <f>'Budget Gita'!H10+'Budget Gita'!H11+'Budget Gita'!H12</f>
        <v/>
      </c>
      <c r="D6" s="40">
        <f>'Budget Gita'!J10+'Budget Gita'!J11+'Budget Gita'!J12</f>
        <v/>
      </c>
      <c r="E6" s="69">
        <f>IF(D14&gt;0,D6/D14,0)</f>
        <v/>
      </c>
      <c r="F6" s="68">
        <f>IF('Budget Gita'!C7&gt;0,D6/'Budget Gita'!C7,0)</f>
        <v/>
      </c>
      <c r="G6" s="68">
        <f>IF('Budget Gita'!G7&gt;0,D6/'Budget Gita'!G7,0)</f>
        <v/>
      </c>
      <c r="H6" s="61" t="inlineStr"/>
    </row>
    <row r="7" ht="17" customHeight="1">
      <c r="B7" s="70" t="inlineStr">
        <is>
          <t>Alloggio</t>
        </is>
      </c>
      <c r="C7" s="71">
        <f>'Budget Gita'!H13+'Budget Gita'!H14</f>
        <v/>
      </c>
      <c r="D7" s="64">
        <f>'Budget Gita'!J13+'Budget Gita'!J14</f>
        <v/>
      </c>
      <c r="E7" s="72">
        <f>IF(D14&gt;0,D7/D14,0)</f>
        <v/>
      </c>
      <c r="F7" s="71">
        <f>IF('Budget Gita'!C7&gt;0,D7/'Budget Gita'!C7,0)</f>
        <v/>
      </c>
      <c r="G7" s="71">
        <f>IF('Budget Gita'!G7&gt;0,D7/'Budget Gita'!G7,0)</f>
        <v/>
      </c>
      <c r="H7" s="61" t="inlineStr"/>
    </row>
    <row r="8" ht="17" customHeight="1">
      <c r="B8" s="67" t="inlineStr">
        <is>
          <t>Pasti</t>
        </is>
      </c>
      <c r="C8" s="68">
        <f>'Budget Gita'!H15+'Budget Gita'!H16+'Budget Gita'!H17+'Budget Gita'!H18</f>
        <v/>
      </c>
      <c r="D8" s="40">
        <f>'Budget Gita'!J15+'Budget Gita'!J16+'Budget Gita'!J17+'Budget Gita'!J18</f>
        <v/>
      </c>
      <c r="E8" s="69">
        <f>IF(D14&gt;0,D8/D14,0)</f>
        <v/>
      </c>
      <c r="F8" s="68">
        <f>IF('Budget Gita'!C7&gt;0,D8/'Budget Gita'!C7,0)</f>
        <v/>
      </c>
      <c r="G8" s="68">
        <f>IF('Budget Gita'!G7&gt;0,D8/'Budget Gita'!G7,0)</f>
        <v/>
      </c>
      <c r="H8" s="61" t="inlineStr"/>
    </row>
    <row r="9" ht="17" customHeight="1">
      <c r="B9" s="70" t="inlineStr">
        <is>
          <t>Ingressi</t>
        </is>
      </c>
      <c r="C9" s="71">
        <f>'Budget Gita'!H19+'Budget Gita'!H20+'Budget Gita'!H21</f>
        <v/>
      </c>
      <c r="D9" s="64">
        <f>'Budget Gita'!J19+'Budget Gita'!J20+'Budget Gita'!J21</f>
        <v/>
      </c>
      <c r="E9" s="72">
        <f>IF(D14&gt;0,D9/D14,0)</f>
        <v/>
      </c>
      <c r="F9" s="71">
        <f>IF('Budget Gita'!C7&gt;0,D9/'Budget Gita'!C7,0)</f>
        <v/>
      </c>
      <c r="G9" s="71">
        <f>IF('Budget Gita'!G7&gt;0,D9/'Budget Gita'!G7,0)</f>
        <v/>
      </c>
      <c r="H9" s="61" t="inlineStr"/>
    </row>
    <row r="10" ht="17" customHeight="1">
      <c r="B10" s="67" t="inlineStr">
        <is>
          <t>Assicurazione</t>
        </is>
      </c>
      <c r="C10" s="68">
        <f>'Budget Gita'!H22+'Budget Gita'!H23</f>
        <v/>
      </c>
      <c r="D10" s="40">
        <f>'Budget Gita'!J22+'Budget Gita'!J23</f>
        <v/>
      </c>
      <c r="E10" s="69">
        <f>IF(D14&gt;0,D10/D14,0)</f>
        <v/>
      </c>
      <c r="F10" s="68">
        <f>IF('Budget Gita'!C7&gt;0,D10/'Budget Gita'!C7,0)</f>
        <v/>
      </c>
      <c r="G10" s="68">
        <f>IF('Budget Gita'!G7&gt;0,D10/'Budget Gita'!G7,0)</f>
        <v/>
      </c>
      <c r="H10" s="61" t="inlineStr"/>
    </row>
    <row r="11" ht="17" customHeight="1">
      <c r="B11" s="70" t="inlineStr">
        <is>
          <t>Materiali</t>
        </is>
      </c>
      <c r="C11" s="71">
        <f>'Budget Gita'!H24+'Budget Gita'!H25</f>
        <v/>
      </c>
      <c r="D11" s="64">
        <f>'Budget Gita'!J24+'Budget Gita'!J25</f>
        <v/>
      </c>
      <c r="E11" s="72">
        <f>IF(D14&gt;0,D11/D14,0)</f>
        <v/>
      </c>
      <c r="F11" s="71">
        <f>IF('Budget Gita'!C7&gt;0,D11/'Budget Gita'!C7,0)</f>
        <v/>
      </c>
      <c r="G11" s="71">
        <f>IF('Budget Gita'!G7&gt;0,D11/'Budget Gita'!G7,0)</f>
        <v/>
      </c>
      <c r="H11" s="61" t="inlineStr"/>
    </row>
    <row r="12" ht="17" customHeight="1">
      <c r="B12" s="67" t="inlineStr">
        <is>
          <t>Varie</t>
        </is>
      </c>
      <c r="C12" s="68">
        <f>'Budget Gita'!H26+'Budget Gita'!H27+'Budget Gita'!H28</f>
        <v/>
      </c>
      <c r="D12" s="40">
        <f>'Budget Gita'!J26+'Budget Gita'!J27+'Budget Gita'!J28</f>
        <v/>
      </c>
      <c r="E12" s="69">
        <f>IF(D14&gt;0,D12/D14,0)</f>
        <v/>
      </c>
      <c r="F12" s="68">
        <f>IF('Budget Gita'!C7&gt;0,D12/'Budget Gita'!C7,0)</f>
        <v/>
      </c>
      <c r="G12" s="68">
        <f>IF('Budget Gita'!G7&gt;0,D12/'Budget Gita'!G7,0)</f>
        <v/>
      </c>
      <c r="H12" s="61" t="inlineStr"/>
    </row>
    <row r="14" ht="22" customHeight="1">
      <c r="B14" s="47" t="inlineStr">
        <is>
          <t>TOTALE</t>
        </is>
      </c>
      <c r="C14" s="50">
        <f>SUM(C6:C12)</f>
        <v/>
      </c>
      <c r="D14" s="50">
        <f>SUM(D6:D12)</f>
        <v/>
      </c>
      <c r="E14" s="73">
        <f>100%</f>
        <v/>
      </c>
      <c r="F14" s="50">
        <f>IF('Budget Gita'!C7&gt;0,D14/'Budget Gita'!C7,0)</f>
        <v/>
      </c>
      <c r="G14" s="50">
        <f>IF('Budget Gita'!G7&gt;0,D14/'Budget Gita'!G7,0)</f>
        <v/>
      </c>
      <c r="H14" s="74" t="inlineStr"/>
    </row>
  </sheetData>
  <mergeCells count="2">
    <mergeCell ref="B2:I2"/>
    <mergeCell ref="B3:I3"/>
  </mergeCells>
  <pageMargins left="0.75" right="0.75" top="1" bottom="1" header="0.5" footer="0.5"/>
  <pageSetup orientation="landscape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F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8" customWidth="1" min="3" max="3"/>
    <col width="18" customWidth="1" min="4" max="4"/>
    <col width="16" customWidth="1" min="5" max="5"/>
    <col width="16" customWidth="1" min="6" max="6"/>
    <col width="3" customWidth="1" min="7" max="7"/>
  </cols>
  <sheetData>
    <row r="1" ht="6" customHeight="1"/>
    <row r="2" ht="28" customHeight="1">
      <c r="B2" s="75" t="inlineStr">
        <is>
          <t>PARAMETRI E CONFIGURAZIONE</t>
        </is>
      </c>
    </row>
    <row r="3" ht="16" customHeight="1">
      <c r="B3" s="57" t="inlineStr">
        <is>
          <t>Ultima modifica: 06/03/2026</t>
        </is>
      </c>
    </row>
    <row r="5" ht="28" customHeight="1">
      <c r="B5" s="9" t="inlineStr">
        <is>
          <t>Parametro</t>
        </is>
      </c>
      <c r="C5" s="9" t="inlineStr">
        <is>
          <t>Valore</t>
        </is>
      </c>
      <c r="D5" s="9" t="inlineStr">
        <is>
          <t>Unità</t>
        </is>
      </c>
      <c r="E5" s="9" t="inlineStr">
        <is>
          <t>Descrizione</t>
        </is>
      </c>
      <c r="F5" s="9" t="inlineStr">
        <is>
          <t>Note</t>
        </is>
      </c>
    </row>
    <row r="6" ht="17" customHeight="1">
      <c r="B6" s="67" t="inlineStr">
        <is>
          <t>Budget massimo per studente</t>
        </is>
      </c>
      <c r="C6" s="76" t="n">
        <v>200</v>
      </c>
      <c r="D6" s="38" t="inlineStr">
        <is>
          <t>€</t>
        </is>
      </c>
      <c r="E6" s="38" t="inlineStr">
        <is>
          <t>Soglia massima consentita dalla scuola</t>
        </is>
      </c>
      <c r="F6" s="39" t="inlineStr">
        <is>
          <t>Delibera del Consiglio d'Istituto</t>
        </is>
      </c>
    </row>
    <row r="7" ht="17" customHeight="1">
      <c r="B7" s="70" t="inlineStr">
        <is>
          <t>Percentuale imprevisti</t>
        </is>
      </c>
      <c r="C7" s="77" t="n">
        <v>5</v>
      </c>
      <c r="D7" s="63" t="inlineStr">
        <is>
          <t>%</t>
        </is>
      </c>
      <c r="E7" s="63" t="inlineStr">
        <is>
          <t>Fondo di contingenza sul totale spese</t>
        </is>
      </c>
      <c r="F7" s="78" t="inlineStr">
        <is>
          <t>Valore raccomandato: 5-10%</t>
        </is>
      </c>
    </row>
    <row r="8" ht="17" customHeight="1">
      <c r="B8" s="67" t="inlineStr">
        <is>
          <t>IVA standard applicata</t>
        </is>
      </c>
      <c r="C8" s="77" t="n">
        <v>22</v>
      </c>
      <c r="D8" s="38" t="inlineStr">
        <is>
          <t>%</t>
        </is>
      </c>
      <c r="E8" s="38" t="inlineStr">
        <is>
          <t>Aliquota IVA ordinaria</t>
        </is>
      </c>
      <c r="F8" s="39" t="inlineStr">
        <is>
          <t>Verificare con commercialista</t>
        </is>
      </c>
    </row>
    <row r="9" ht="17" customHeight="1">
      <c r="B9" s="70" t="inlineStr">
        <is>
          <t>IVA ridotta (vitto/alloggio)</t>
        </is>
      </c>
      <c r="C9" s="77" t="n">
        <v>10</v>
      </c>
      <c r="D9" s="63" t="inlineStr">
        <is>
          <t>%</t>
        </is>
      </c>
      <c r="E9" s="63" t="inlineStr">
        <is>
          <t>Aliquota IVA agevolata</t>
        </is>
      </c>
      <c r="F9" s="78" t="inlineStr">
        <is>
          <t>D.P.R. 633/1972</t>
        </is>
      </c>
    </row>
    <row r="10" ht="17" customHeight="1">
      <c r="B10" s="67" t="inlineStr">
        <is>
          <t>Soglia autorizzazione dirigente</t>
        </is>
      </c>
      <c r="C10" s="77" t="n">
        <v>150</v>
      </c>
      <c r="D10" s="38" t="inlineStr">
        <is>
          <t>€/alunno</t>
        </is>
      </c>
      <c r="E10" s="38" t="inlineStr">
        <is>
          <t>Sotto questa soglia autorizzazione semplificata</t>
        </is>
      </c>
      <c r="F10" s="39" t="inlineStr">
        <is>
          <t>Circolare ministeriale</t>
        </is>
      </c>
    </row>
    <row r="11" ht="17" customHeight="1">
      <c r="B11" s="70" t="inlineStr">
        <is>
          <t>Numero minimo partecipanti</t>
        </is>
      </c>
      <c r="C11" s="77" t="n">
        <v>15</v>
      </c>
      <c r="D11" s="63" t="inlineStr">
        <is>
          <t>alunni</t>
        </is>
      </c>
      <c r="E11" s="63" t="inlineStr">
        <is>
          <t>Sotto questa soglia il viaggio non parte</t>
        </is>
      </c>
      <c r="F11" s="78" t="inlineStr">
        <is>
          <t>Politica d'istituto</t>
        </is>
      </c>
    </row>
    <row r="12" ht="17" customHeight="1">
      <c r="B12" s="67" t="inlineStr">
        <is>
          <t>Anticipo richiesto</t>
        </is>
      </c>
      <c r="C12" s="77" t="n">
        <v>30</v>
      </c>
      <c r="D12" s="38" t="inlineStr">
        <is>
          <t>%</t>
        </is>
      </c>
      <c r="E12" s="38" t="inlineStr">
        <is>
          <t>Percentuale da versare all'iscrizione</t>
        </is>
      </c>
      <c r="F12" s="39" t="inlineStr"/>
    </row>
    <row r="13" ht="17" customHeight="1">
      <c r="B13" s="70" t="inlineStr">
        <is>
          <t>Scadenza saldo</t>
        </is>
      </c>
      <c r="C13" s="77" t="n">
        <v>15</v>
      </c>
      <c r="D13" s="63" t="inlineStr">
        <is>
          <t>giorni prima</t>
        </is>
      </c>
      <c r="E13" s="63" t="inlineStr">
        <is>
          <t>Giorni prima della partenza per saldo totale</t>
        </is>
      </c>
      <c r="F13" s="78" t="inlineStr"/>
    </row>
  </sheetData>
  <mergeCells count="2">
    <mergeCell ref="B2:F2"/>
    <mergeCell ref="B3:F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C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0" customWidth="1" min="2" max="2"/>
    <col width="50" customWidth="1" min="3" max="3"/>
    <col width="3" customWidth="1" min="4" max="4"/>
  </cols>
  <sheetData>
    <row r="1" ht="6" customHeight="1"/>
    <row r="2" ht="32" customHeight="1">
      <c r="B2" s="66" t="inlineStr">
        <is>
          <t>ISTRUZIONI PER L'UTILIZZO</t>
        </is>
      </c>
    </row>
    <row r="3" ht="16" customHeight="1">
      <c r="B3" s="57" t="inlineStr">
        <is>
          <t>Versione 1.0 — Data: 06/03/2026</t>
        </is>
      </c>
    </row>
    <row r="5" ht="22" customHeight="1">
      <c r="B5" s="79" t="inlineStr">
        <is>
          <t>STRUTTURA DEL FILE</t>
        </is>
      </c>
    </row>
    <row r="6" ht="40" customHeight="1">
      <c r="B6" s="67" t="inlineStr">
        <is>
          <t>Budget Gita</t>
        </is>
      </c>
      <c r="C6" s="63" t="inlineStr">
        <is>
          <t>Foglio principale per la pianificazione delle spese. Inserire le voci di costo nelle celle con sfondo giallo. I totali si calcolano automaticamente.</t>
        </is>
      </c>
    </row>
    <row r="7" ht="40" customHeight="1">
      <c r="B7" s="67" t="inlineStr">
        <is>
          <t>Partecipanti</t>
        </is>
      </c>
      <c r="C7" s="63" t="inlineStr">
        <is>
          <t>Registro degli studenti iscritti. Gestire lo stato del pagamento (Sì/No) tramite menu a tendina. Il conteggio aggiorna automaticamente il Budget Gita.</t>
        </is>
      </c>
    </row>
    <row r="8" ht="40" customHeight="1">
      <c r="B8" s="67" t="inlineStr">
        <is>
          <t>Riepilogo Spese</t>
        </is>
      </c>
      <c r="C8" s="63" t="inlineStr">
        <is>
          <t>Analisi aggregata per categoria con grafici. I dati sono collegati al foglio Budget Gita e si aggiornano automaticamente.</t>
        </is>
      </c>
    </row>
    <row r="9" ht="40" customHeight="1">
      <c r="B9" s="67" t="inlineStr">
        <is>
          <t>Parametri</t>
        </is>
      </c>
      <c r="C9" s="63" t="inlineStr">
        <is>
          <t>Configurazione dei valori di riferimento (soglie, aliquote IVA, limiti). Modificare secondo le policy dell'istituto.</t>
        </is>
      </c>
    </row>
    <row r="10" ht="8" customHeight="1"/>
    <row r="11" ht="22" customHeight="1">
      <c r="B11" s="79" t="inlineStr">
        <is>
          <t>COME INIZIARE</t>
        </is>
      </c>
    </row>
    <row r="12" ht="40" customHeight="1">
      <c r="B12" s="67" t="inlineStr">
        <is>
          <t>Passo 1 — Parametri</t>
        </is>
      </c>
      <c r="C12" s="63" t="inlineStr">
        <is>
          <t>Aprire il foglio Parametri e verificare/aggiornare i valori di riferimento per il proprio istituto.</t>
        </is>
      </c>
    </row>
    <row r="13" ht="40" customHeight="1">
      <c r="B13" s="67" t="inlineStr">
        <is>
          <t>Passo 2 — Informazioni gita</t>
        </is>
      </c>
      <c r="C13" s="63" t="inlineStr">
        <is>
          <t>Nel foglio Budget Gita, compilare: Istituto/Classe, Destinazione, Date di partenza e rientro. I giorni si calcolano automaticamente.</t>
        </is>
      </c>
    </row>
    <row r="14" ht="40" customHeight="1">
      <c r="B14" s="67" t="inlineStr">
        <is>
          <t>Passo 3 — Voci di spesa</t>
        </is>
      </c>
      <c r="C14" s="63" t="inlineStr">
        <is>
          <t>Inserire i costi nelle celle con sfondo giallo del foglio Budget Gita: Costo Unitario, Quantità e N° Persone (se diverso dal totale).</t>
        </is>
      </c>
    </row>
    <row r="15" ht="40" customHeight="1">
      <c r="B15" s="67" t="inlineStr">
        <is>
          <t>Passo 4 — Partecipanti</t>
        </is>
      </c>
      <c r="C15" s="63" t="inlineStr">
        <is>
          <t>Nel foglio Partecipanti, compilare l'elenco degli studenti. Aggiornare lo stato di autorizzazione e pagamento.</t>
        </is>
      </c>
    </row>
    <row r="16" ht="40" customHeight="1">
      <c r="B16" s="67" t="inlineStr">
        <is>
          <t>Passo 5 — Verifica</t>
        </is>
      </c>
      <c r="C16" s="63" t="inlineStr">
        <is>
          <t>Controllare il foglio Riepilogo Spese per analizzare la distribuzione dei costi. Verificare che il budget pro capite rientri nei limiti.</t>
        </is>
      </c>
    </row>
    <row r="17" ht="8" customHeight="1"/>
    <row r="18" ht="22" customHeight="1">
      <c r="B18" s="79" t="inlineStr">
        <is>
          <t>NOTE IMPORTANTI</t>
        </is>
      </c>
    </row>
    <row r="19" ht="40" customHeight="1">
      <c r="B19" s="67" t="inlineStr">
        <is>
          <t>Celle editabili</t>
        </is>
      </c>
      <c r="C19" s="63" t="inlineStr">
        <is>
          <t>Le celle con sfondo GIALLO (€) sono destinate all'inserimento manuale. Le celle con sfondo verde-blu chiaro contengono formule: NON modificarle.</t>
        </is>
      </c>
    </row>
    <row r="20" ht="40" customHeight="1">
      <c r="B20" s="67" t="inlineStr">
        <is>
          <t>Formule</t>
        </is>
      </c>
      <c r="C20" s="63" t="inlineStr">
        <is>
          <t>Non eliminare o sovrascrivere le formule nelle celle di calcolo. In caso di errore, usare CTRL+Z per annullare.</t>
        </is>
      </c>
    </row>
    <row r="21" ht="40" customHeight="1">
      <c r="B21" s="67" t="inlineStr">
        <is>
          <t>Salvataggio</t>
        </is>
      </c>
      <c r="C21" s="63" t="inlineStr">
        <is>
          <t>Salvare il file in formato .xlsx. Non salvare in .xls per evitare perdita di formattazione.</t>
        </is>
      </c>
    </row>
    <row r="22" ht="40" customHeight="1">
      <c r="B22" s="67" t="inlineStr">
        <is>
          <t>Stampa</t>
        </is>
      </c>
      <c r="C22" s="63" t="inlineStr">
        <is>
          <t>Ogni foglio è configurato per la stampa. Usare Anteprima di stampa prima di stampare. Le intestazioni di colonna si ripetono su ogni pagina.</t>
        </is>
      </c>
    </row>
    <row r="23" ht="40" customHeight="1">
      <c r="B23" s="67" t="inlineStr">
        <is>
          <t>Aggiornamento dati</t>
        </is>
      </c>
      <c r="C23" s="63" t="inlineStr">
        <is>
          <t>Se i grafici non si aggiornano automaticamente, premere F9 per ricalcolare tutte le formule.</t>
        </is>
      </c>
    </row>
    <row r="24" ht="8" customHeight="1"/>
    <row r="25" ht="22" customHeight="1">
      <c r="B25" s="79" t="inlineStr">
        <is>
          <t>RIFERIMENTI NORMATIVI</t>
        </is>
      </c>
    </row>
    <row r="26" ht="40" customHeight="1">
      <c r="B26" s="67" t="inlineStr">
        <is>
          <t>C.M. n. 291/1992</t>
        </is>
      </c>
      <c r="C26" s="63" t="inlineStr">
        <is>
          <t>Disciplina le visite guidate e i viaggi d'istruzione per le scuole di ogni ordine e grado.</t>
        </is>
      </c>
    </row>
    <row r="27" ht="40" customHeight="1">
      <c r="B27" s="67" t="inlineStr">
        <is>
          <t>D.L.vo 165/2001</t>
        </is>
      </c>
      <c r="C27" s="63" t="inlineStr">
        <is>
          <t>Norme generali sull'ordinamento del lavoro alle dipendenze delle amministrazioni pubbliche.</t>
        </is>
      </c>
    </row>
    <row r="28" ht="40" customHeight="1">
      <c r="B28" s="67" t="inlineStr">
        <is>
          <t>D.Lgs. 36/2023</t>
        </is>
      </c>
      <c r="C28" s="63" t="inlineStr">
        <is>
          <t>Codice dei contratti pubblici — applicabile per affidamenti superiori alle soglie.</t>
        </is>
      </c>
    </row>
  </sheetData>
  <mergeCells count="6">
    <mergeCell ref="B2:C2"/>
    <mergeCell ref="B3:C3"/>
    <mergeCell ref="B5:C5"/>
    <mergeCell ref="B11:C11"/>
    <mergeCell ref="B18:C18"/>
    <mergeCell ref="B25:C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2026-03-06T11:03:45Z</dcterms:created>
  <dcterms:modified xmlns:dcterms="http://purl.org/dc/terms/" xmlns:xsi="http://www.w3.org/2001/XMLSchema-instance" xsi:type="dcterms:W3CDTF">2026-03-06T11:03:45Z</dcterms:modified>
</cp:coreProperties>
</file>